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460" windowWidth="32460" windowHeight="21060" tabRatio="837" activeTab="0"/>
  </bookViews>
  <sheets>
    <sheet name="Table" sheetId="1" r:id="rId1"/>
    <sheet name="Teams" sheetId="2" r:id="rId2"/>
    <sheet name="Rd1" sheetId="3" r:id="rId3"/>
    <sheet name="Rd2" sheetId="4" r:id="rId4"/>
    <sheet name="Rd3" sheetId="5" r:id="rId5"/>
    <sheet name="Rd4" sheetId="6" r:id="rId6"/>
    <sheet name="Rd5" sheetId="7" r:id="rId7"/>
    <sheet name="Rd6" sheetId="8" r:id="rId8"/>
    <sheet name="Rd7" sheetId="9" r:id="rId9"/>
    <sheet name="Rd8" sheetId="10" r:id="rId10"/>
    <sheet name="Rd9" sheetId="11" r:id="rId11"/>
    <sheet name="Rd10" sheetId="12" r:id="rId12"/>
    <sheet name="Rd11" sheetId="13" r:id="rId13"/>
    <sheet name="Rd12" sheetId="14" r:id="rId14"/>
  </sheets>
  <definedNames>
    <definedName name="_xlfn.IFERROR" hidden="1">#NAME?</definedName>
    <definedName name="HTML_CodePage" hidden="1">1252</definedName>
    <definedName name="HTML_Control" localSheetId="2" hidden="1">{"'Sheet1'!$B$1:$H$58"}</definedName>
    <definedName name="HTML_Control" hidden="1">{"'Sheet1'!$B$1:$H$58"}</definedName>
    <definedName name="HTML_Description" hidden="1">""</definedName>
    <definedName name="HTML_Email" hidden="1">""</definedName>
    <definedName name="HTML_Header" hidden="1">"Subject to Changes"</definedName>
    <definedName name="HTML_LastUpdate" hidden="1">"07/09/2009"</definedName>
    <definedName name="HTML_LineAfter" hidden="1">FALSE</definedName>
    <definedName name="HTML_LineBefore" hidden="1">FALSE</definedName>
    <definedName name="HTML_Name" hidden="1">"Steve Hand"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Settings\User\My Documents\Cyclo-Cross\2009-2010\Under 12's\u12.html"</definedName>
    <definedName name="HTML_Title" hidden="1">"U12"</definedName>
  </definedNames>
  <calcPr fullCalcOnLoad="1"/>
</workbook>
</file>

<file path=xl/sharedStrings.xml><?xml version="1.0" encoding="utf-8"?>
<sst xmlns="http://schemas.openxmlformats.org/spreadsheetml/2006/main" count="3758" uniqueCount="348">
  <si>
    <t>SRAM Notts &amp; Derby Cyclo-Cross League Round 1</t>
  </si>
  <si>
    <t>NDCXL</t>
  </si>
  <si>
    <t>Club</t>
  </si>
  <si>
    <t>Points</t>
  </si>
  <si>
    <t>Matlock CC</t>
  </si>
  <si>
    <t>SRAM Notts &amp; Derby Cyclo-Cross League</t>
  </si>
  <si>
    <t>FINAL</t>
  </si>
  <si>
    <t>Pos</t>
  </si>
  <si>
    <t>Cat</t>
  </si>
  <si>
    <t>Team</t>
  </si>
  <si>
    <t>R1</t>
  </si>
  <si>
    <t>R2</t>
  </si>
  <si>
    <t>R3</t>
  </si>
  <si>
    <t>R4</t>
  </si>
  <si>
    <t>R5</t>
  </si>
  <si>
    <t>R6</t>
  </si>
  <si>
    <t>R9</t>
  </si>
  <si>
    <t>R10</t>
  </si>
  <si>
    <t>R12</t>
  </si>
  <si>
    <t>Total</t>
  </si>
  <si>
    <t>L1</t>
  </si>
  <si>
    <t>L2</t>
  </si>
  <si>
    <t>L3</t>
  </si>
  <si>
    <t>TOTAL</t>
  </si>
  <si>
    <t>Events</t>
  </si>
  <si>
    <t>Derby Mercury RC</t>
  </si>
  <si>
    <t>R7</t>
  </si>
  <si>
    <t>Signed On</t>
  </si>
  <si>
    <t>Finishers</t>
  </si>
  <si>
    <t>NDCXL Finishers</t>
  </si>
  <si>
    <t>Nottingham Clarion</t>
  </si>
  <si>
    <t>Belper</t>
  </si>
  <si>
    <t>Ever Present</t>
  </si>
  <si>
    <t>Mercia</t>
  </si>
  <si>
    <t>Mercia CC</t>
  </si>
  <si>
    <t>Ashfield RC</t>
  </si>
  <si>
    <t>South Pennine RC</t>
  </si>
  <si>
    <t>Go to NDCXL Home Page</t>
  </si>
  <si>
    <t>VC Nottingham</t>
  </si>
  <si>
    <t>Zepnat</t>
  </si>
  <si>
    <t>Beeston</t>
  </si>
  <si>
    <t>Sherwood Pines CC</t>
  </si>
  <si>
    <t>Beeston CC</t>
  </si>
  <si>
    <t>N&amp;D?</t>
  </si>
  <si>
    <t>N&amp;D Affliated Clubs</t>
  </si>
  <si>
    <t>Private Members (all categories)</t>
  </si>
  <si>
    <t>Ashbourne CC</t>
  </si>
  <si>
    <t>Beeston RC</t>
  </si>
  <si>
    <t>Belper BC</t>
  </si>
  <si>
    <t>Fossa Racing</t>
  </si>
  <si>
    <t>Mansfield RC</t>
  </si>
  <si>
    <t>Nottingham Clarion CC</t>
  </si>
  <si>
    <t>Alternative spellings</t>
  </si>
  <si>
    <t>Notts Clarion</t>
  </si>
  <si>
    <t>Bolsover &amp; District CC</t>
  </si>
  <si>
    <t>Finished</t>
  </si>
  <si>
    <t>Empella Cyclocross.com</t>
  </si>
  <si>
    <t>Sherwood CC</t>
  </si>
  <si>
    <t>Heanor Clarion CC</t>
  </si>
  <si>
    <t>Sherwood Pines Cycles</t>
  </si>
  <si>
    <t>Cycle Derby</t>
  </si>
  <si>
    <t>DVATC</t>
  </si>
  <si>
    <t>4Life Tri</t>
  </si>
  <si>
    <t>James Thompson</t>
  </si>
  <si>
    <t>Bib</t>
  </si>
  <si>
    <t>Category</t>
  </si>
  <si>
    <t>Sex</t>
  </si>
  <si>
    <t>LapCount</t>
  </si>
  <si>
    <t>Out Lap</t>
  </si>
  <si>
    <t>Lap 1</t>
  </si>
  <si>
    <t>Lap 2</t>
  </si>
  <si>
    <t>Finish</t>
  </si>
  <si>
    <t>4LifeTri</t>
  </si>
  <si>
    <t>Bolsover</t>
  </si>
  <si>
    <t>Cycle Derby CC</t>
  </si>
  <si>
    <t>Name</t>
  </si>
  <si>
    <t>Rider Name</t>
  </si>
  <si>
    <t>Nottm Clarion CC</t>
  </si>
  <si>
    <t>R11</t>
  </si>
  <si>
    <t>Official Result: Race duration 4 Laps</t>
  </si>
  <si>
    <t>Under 9s</t>
  </si>
  <si>
    <t>Jude Du Toit</t>
  </si>
  <si>
    <t>U9</t>
  </si>
  <si>
    <t>M</t>
  </si>
  <si>
    <t>Jacob Steed</t>
  </si>
  <si>
    <t>Unattached</t>
  </si>
  <si>
    <t>Ryan Oldfield</t>
  </si>
  <si>
    <t>Redditch</t>
  </si>
  <si>
    <t>Lichfield CCC</t>
  </si>
  <si>
    <t>George Cooper</t>
  </si>
  <si>
    <t>Oliver Roberts</t>
  </si>
  <si>
    <t>Tom Woolf</t>
  </si>
  <si>
    <t>Riley Howe</t>
  </si>
  <si>
    <t>Charlie Ross</t>
  </si>
  <si>
    <t>Dillon Preece</t>
  </si>
  <si>
    <t>Ollie Hodgkinson</t>
  </si>
  <si>
    <t>Thomas Silvester</t>
  </si>
  <si>
    <t>Oliver Brown</t>
  </si>
  <si>
    <t>Aaron Cocker</t>
  </si>
  <si>
    <t>Racescene</t>
  </si>
  <si>
    <t>Robert Hamilton</t>
  </si>
  <si>
    <t>Harry Steel</t>
  </si>
  <si>
    <t>Gavin WardPeart</t>
  </si>
  <si>
    <t>Haydn Fletcher</t>
  </si>
  <si>
    <t>Pascal Sutton</t>
  </si>
  <si>
    <t>Max Mannion</t>
  </si>
  <si>
    <t>James Nellist</t>
  </si>
  <si>
    <t>Rory Burch</t>
  </si>
  <si>
    <t>Pasco Reynolds</t>
  </si>
  <si>
    <t>William McCristal</t>
  </si>
  <si>
    <t>Oliver Crane</t>
  </si>
  <si>
    <t>Edward Lyons</t>
  </si>
  <si>
    <t>Alfie Steed</t>
  </si>
  <si>
    <t>Lauren Oldfield</t>
  </si>
  <si>
    <t>F</t>
  </si>
  <si>
    <t>William Brown</t>
  </si>
  <si>
    <t>Reuben Sutton</t>
  </si>
  <si>
    <t>Thomas Wray</t>
  </si>
  <si>
    <t>Anna Jenkins</t>
  </si>
  <si>
    <t>Max Horsfield</t>
  </si>
  <si>
    <t>Lauren Walker</t>
  </si>
  <si>
    <t>Will Woodward</t>
  </si>
  <si>
    <t>High Peak</t>
  </si>
  <si>
    <t>Ethan Burch</t>
  </si>
  <si>
    <t>Louis Inman</t>
  </si>
  <si>
    <t>Rowan Richardson</t>
  </si>
  <si>
    <t>Isla Woolf</t>
  </si>
  <si>
    <t>Freddie Smith</t>
  </si>
  <si>
    <t>Gemma Newall</t>
  </si>
  <si>
    <t>Ted Limb</t>
  </si>
  <si>
    <t>Ollie Nellist</t>
  </si>
  <si>
    <t>William Hamilton</t>
  </si>
  <si>
    <t>Jago Reynolds</t>
  </si>
  <si>
    <t>Leila Crookes</t>
  </si>
  <si>
    <t>Phebe Gell</t>
  </si>
  <si>
    <t>Derby RC</t>
  </si>
  <si>
    <t>George Walsh</t>
  </si>
  <si>
    <t>DNF</t>
  </si>
  <si>
    <t>Fred Salcedo</t>
  </si>
  <si>
    <t>Liam Bull</t>
  </si>
  <si>
    <t>Nathaniel Bull</t>
  </si>
  <si>
    <t>Hardwick Hall</t>
  </si>
  <si>
    <t>Official Result: Race duration 2 Laps</t>
  </si>
  <si>
    <t>4 Life Tri</t>
  </si>
  <si>
    <t>Lap 3</t>
  </si>
  <si>
    <t>Lap 4</t>
  </si>
  <si>
    <t>Freya Lester</t>
  </si>
  <si>
    <t>Ingrid Gascoigne</t>
  </si>
  <si>
    <t>Impella</t>
  </si>
  <si>
    <t>Conor Smith</t>
  </si>
  <si>
    <t>Thomas Lindley</t>
  </si>
  <si>
    <t>Max Atkinson</t>
  </si>
  <si>
    <t>Anna Jennings</t>
  </si>
  <si>
    <t>Bradley Allt</t>
  </si>
  <si>
    <t>Joseph Taylor</t>
  </si>
  <si>
    <t>Emmeline Gascoigne</t>
  </si>
  <si>
    <t>Tyler Tracey</t>
  </si>
  <si>
    <t>Heidi Gascoigne</t>
  </si>
  <si>
    <t>Jet Du Toit</t>
  </si>
  <si>
    <t>Phoebe Gell</t>
  </si>
  <si>
    <t>Leon Wilkes</t>
  </si>
  <si>
    <t>Felix Jarvix</t>
  </si>
  <si>
    <t>Harry Lindley</t>
  </si>
  <si>
    <t>Tom Tracey</t>
  </si>
  <si>
    <t>Myla Atkinson</t>
  </si>
  <si>
    <t>SRAM Notts &amp; Derby Cyclo-Cross League Round 2</t>
  </si>
  <si>
    <t>Alfreton Park</t>
  </si>
  <si>
    <t>Taylor Hinchliffe</t>
  </si>
  <si>
    <t>Emily Gibbons</t>
  </si>
  <si>
    <t>Under 9s League 2015 - 2016</t>
  </si>
  <si>
    <t xml:space="preserve">Derby Mercury RC </t>
  </si>
  <si>
    <t>Matt Hardy</t>
  </si>
  <si>
    <t>Pete Lifford</t>
  </si>
  <si>
    <t>Tony Smith</t>
  </si>
  <si>
    <t>Cadence Sport</t>
  </si>
  <si>
    <t>Geoff Giddings</t>
  </si>
  <si>
    <t>Rebecca Richards</t>
  </si>
  <si>
    <t>Chris Metcalfe</t>
  </si>
  <si>
    <t>Long Eaton Cycles</t>
  </si>
  <si>
    <t>VC Long Eaton</t>
  </si>
  <si>
    <t>Vale Of Belvoir CC</t>
  </si>
  <si>
    <t>www.zepnat.com</t>
  </si>
  <si>
    <t>Derwent Valley ATC</t>
  </si>
  <si>
    <t>Heanor Clarion</t>
  </si>
  <si>
    <t>SRAM Notts &amp; Derby Cyclo-Cross League Round 3</t>
  </si>
  <si>
    <t>Markeaton Park</t>
  </si>
  <si>
    <t>Lap 5</t>
  </si>
  <si>
    <t>Lap 6</t>
  </si>
  <si>
    <t>Official Result: Race duration 6 Laps</t>
  </si>
  <si>
    <t>MU9</t>
  </si>
  <si>
    <t>Lichfield CC</t>
  </si>
  <si>
    <t>Harry Fox</t>
  </si>
  <si>
    <t>Paul Milnes</t>
  </si>
  <si>
    <t>Hayden Fletcher</t>
  </si>
  <si>
    <t>FU9</t>
  </si>
  <si>
    <t>Pascal sutton</t>
  </si>
  <si>
    <t>Benjamin Batten-Plourcolt</t>
  </si>
  <si>
    <t>George Orgill</t>
  </si>
  <si>
    <t>Andrew Field</t>
  </si>
  <si>
    <t>Millie Hunt</t>
  </si>
  <si>
    <t>Harry Tyler</t>
  </si>
  <si>
    <t>Emma Newall</t>
  </si>
  <si>
    <t>Derby</t>
  </si>
  <si>
    <t>Bertie Latham-Boat</t>
  </si>
  <si>
    <t>Joshua Bennet</t>
  </si>
  <si>
    <t>Owen Gough</t>
  </si>
  <si>
    <t>Leila Crooks</t>
  </si>
  <si>
    <t>started</t>
  </si>
  <si>
    <t>DNS</t>
  </si>
  <si>
    <t>Jacob Simpson</t>
  </si>
  <si>
    <t>Doncaster Whls CC</t>
  </si>
  <si>
    <t>Kay Buckley</t>
  </si>
  <si>
    <t>Rosie Ratcliffe</t>
  </si>
  <si>
    <t>Charlie Coleson-Shields</t>
  </si>
  <si>
    <t>Dillon Air</t>
  </si>
  <si>
    <t>Susie Air</t>
  </si>
  <si>
    <t>Eleanor Gordon</t>
  </si>
  <si>
    <t>Max Newing</t>
  </si>
  <si>
    <t>Empella</t>
  </si>
  <si>
    <t>Molly Hammond</t>
  </si>
  <si>
    <t>Isobelle Chamber</t>
  </si>
  <si>
    <t>Leo Cotterill</t>
  </si>
  <si>
    <t>Zakk Wilson</t>
  </si>
  <si>
    <t>Iris Billsborrow</t>
  </si>
  <si>
    <t>Jason Field</t>
  </si>
  <si>
    <t>Reila Crookes</t>
  </si>
  <si>
    <t>Ethan Jennings</t>
  </si>
  <si>
    <t>SRAM Notts &amp; Derby Cyclo-Cross League Round 4</t>
  </si>
  <si>
    <t>Shipley Park</t>
  </si>
  <si>
    <t>Casper Reynolds</t>
  </si>
  <si>
    <t>Robbie Dexter</t>
  </si>
  <si>
    <t>SRAM Notts &amp; Derby Cyclo-Cross League Round 5</t>
  </si>
  <si>
    <t>Bingham</t>
  </si>
  <si>
    <t>Jamie Kershaw</t>
  </si>
  <si>
    <t>Welland Valley CC</t>
  </si>
  <si>
    <t>N</t>
  </si>
  <si>
    <t>Charlie Hoyle</t>
  </si>
  <si>
    <t>Aaron Burridge</t>
  </si>
  <si>
    <t>Douglas Forrester</t>
  </si>
  <si>
    <t>Dylan Hare</t>
  </si>
  <si>
    <t>Charles Forrester</t>
  </si>
  <si>
    <t>Lewis Hare</t>
  </si>
  <si>
    <t>Lottie Lissaman</t>
  </si>
  <si>
    <t>Rutland</t>
  </si>
  <si>
    <t>Belle Chambers</t>
  </si>
  <si>
    <t>Emily Steel</t>
  </si>
  <si>
    <t>Maddie Gregory</t>
  </si>
  <si>
    <t>Harry Ablitt</t>
  </si>
  <si>
    <t>VBCC</t>
  </si>
  <si>
    <t>William Orkton</t>
  </si>
  <si>
    <t>MRC</t>
  </si>
  <si>
    <t>Noah Leaning</t>
  </si>
  <si>
    <t>Dylan Gregory</t>
  </si>
  <si>
    <t>Hope Randle</t>
  </si>
  <si>
    <t>Bnen Mogg</t>
  </si>
  <si>
    <t>Luke Byrne</t>
  </si>
  <si>
    <t>Vale of Belvoir</t>
  </si>
  <si>
    <t>William Hibbett</t>
  </si>
  <si>
    <t>Mikey Ratcliffe</t>
  </si>
  <si>
    <t>Romy Jamieson</t>
  </si>
  <si>
    <t>R8</t>
  </si>
  <si>
    <t>SRAM Notts &amp; Derby Cyclo-Cross League Round 6</t>
  </si>
  <si>
    <t>Swadlincote</t>
  </si>
  <si>
    <t>Official Result: Race duration 8 Laps</t>
  </si>
  <si>
    <t>Lap 7</t>
  </si>
  <si>
    <t>Lap 8</t>
  </si>
  <si>
    <t>Jesse Bradley</t>
  </si>
  <si>
    <t>Andrew Groves</t>
  </si>
  <si>
    <t>Arthur Limb</t>
  </si>
  <si>
    <t>Alice Barnes</t>
  </si>
  <si>
    <t>Corinne Bradley</t>
  </si>
  <si>
    <t>Nancy Read</t>
  </si>
  <si>
    <t>Absolute Tri</t>
  </si>
  <si>
    <t>Gregory Read</t>
  </si>
  <si>
    <t>Samuel Parker</t>
  </si>
  <si>
    <t>Max Perry</t>
  </si>
  <si>
    <t>Theo Statham</t>
  </si>
  <si>
    <t>Holly Ife</t>
  </si>
  <si>
    <t>Ella McCristal</t>
  </si>
  <si>
    <t>Adam Worley</t>
  </si>
  <si>
    <t>William Oakton</t>
  </si>
  <si>
    <t>SRAM Notts &amp; Derby Cyclo-Cross League Round 7</t>
  </si>
  <si>
    <t>Holme Pierrepont</t>
  </si>
  <si>
    <t>SRAM Notts &amp; Derby Cyclo-Cross League Round 8</t>
  </si>
  <si>
    <t>Derby Mercury</t>
  </si>
  <si>
    <t>Fraser Cummings</t>
  </si>
  <si>
    <t>Buxton CC</t>
  </si>
  <si>
    <t>Hannah Shaw</t>
  </si>
  <si>
    <t>HSW</t>
  </si>
  <si>
    <t>Sam Worrallo</t>
  </si>
  <si>
    <t>Halesowen A &amp; CC</t>
  </si>
  <si>
    <t>Ozzy Beswick</t>
  </si>
  <si>
    <t>Oscar Peel</t>
  </si>
  <si>
    <t>Crewe Clarion</t>
  </si>
  <si>
    <t>Ella Harris</t>
  </si>
  <si>
    <t>Oscar Shaw</t>
  </si>
  <si>
    <t>Colnago</t>
  </si>
  <si>
    <t>Hugo Atkinson</t>
  </si>
  <si>
    <t>Oscar Worrallo</t>
  </si>
  <si>
    <t>Noah Irons</t>
  </si>
  <si>
    <t>Irons Massif</t>
  </si>
  <si>
    <t>Maisie Robinson</t>
  </si>
  <si>
    <t>Isaak King</t>
  </si>
  <si>
    <t>Official Result: Race duration 3 Laps</t>
  </si>
  <si>
    <t>Mids</t>
  </si>
  <si>
    <t>SRAM Notts &amp; Derby Cyclo-Cross League Round 9</t>
  </si>
  <si>
    <t>Darley Moor</t>
  </si>
  <si>
    <t>Thomas Kaul</t>
  </si>
  <si>
    <t>Rocco Schumacher</t>
  </si>
  <si>
    <t>Lyme RC</t>
  </si>
  <si>
    <t>Betty Braitwaite</t>
  </si>
  <si>
    <t>Chinley</t>
  </si>
  <si>
    <t>Ewan Busfield</t>
  </si>
  <si>
    <t>-</t>
  </si>
  <si>
    <t>Jack Sault</t>
  </si>
  <si>
    <t>Chloe Poplar</t>
  </si>
  <si>
    <t>Sophie Poplar</t>
  </si>
  <si>
    <t>Daisy Leaning</t>
  </si>
  <si>
    <t>Oliver Ecob</t>
  </si>
  <si>
    <t>SRAM Notts &amp; Derby Cyclo-Cross League Round 10</t>
  </si>
  <si>
    <t>Official Result: Race duration 5 Laps</t>
  </si>
  <si>
    <t>Gabriel Falconer-White</t>
  </si>
  <si>
    <t>Isaac Falconer-White</t>
  </si>
  <si>
    <t>Bakewell</t>
  </si>
  <si>
    <t>Lowest Scores</t>
  </si>
  <si>
    <t>Samuel Symes</t>
  </si>
  <si>
    <t>Benjamin Batten-Plowright</t>
  </si>
  <si>
    <t>Daniel Lea</t>
  </si>
  <si>
    <t>Team MK</t>
  </si>
  <si>
    <t>Sam Clarke</t>
  </si>
  <si>
    <t>Troy Alex</t>
  </si>
  <si>
    <t>Luke Pshley-Moss</t>
  </si>
  <si>
    <t>SRAM Notts &amp; Derby Cyclo-Cross League Round 11</t>
  </si>
  <si>
    <t>Chetwynd Barracks</t>
  </si>
  <si>
    <t>Fossa RT</t>
  </si>
  <si>
    <t>Hugo Edwards</t>
  </si>
  <si>
    <t>Ethan Ellam</t>
  </si>
  <si>
    <t>Charles Hoyle</t>
  </si>
  <si>
    <t>Bryn Styles</t>
  </si>
  <si>
    <t>Freddie Kerry</t>
  </si>
  <si>
    <t>SRAM Notts &amp; Derby Cyclo-Cross League Round 12</t>
  </si>
  <si>
    <t>Broxtowe</t>
  </si>
  <si>
    <t>Official Result: Race duration 7 Laps</t>
  </si>
  <si>
    <t>Rider 1</t>
  </si>
  <si>
    <t>Place</t>
  </si>
  <si>
    <t>Rider 2</t>
  </si>
  <si>
    <t>Rider 3</t>
  </si>
  <si>
    <t>Teams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</si>
</sst>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'@\ "/>
    <numFmt numFmtId="165" formatCode="&quot;+ &quot;#&quot; sec&quot;"/>
    <numFmt numFmtId="166" formatCode="&quot;+ &quot;##.##"/>
    <numFmt numFmtId="167" formatCode="&quot;@ &quot;#&quot; sec&quot;"/>
    <numFmt numFmtId="168" formatCode="d\-mmm\-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7"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HLV"/>
      <family val="0"/>
    </font>
    <font>
      <b/>
      <sz val="10"/>
      <name val="HLV"/>
      <family val="0"/>
    </font>
    <font>
      <sz val="11"/>
      <name val="Arial"/>
      <family val="2"/>
    </font>
    <font>
      <sz val="12"/>
      <name val="HLV"/>
      <family val="0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Trebuchet MS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33333"/>
      <name val="Trebuchet MS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E8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A941"/>
        <bgColor indexed="64"/>
      </patternFill>
    </fill>
    <fill>
      <patternFill patternType="solid">
        <fgColor rgb="FFFFC0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>
        <color indexed="8"/>
      </bottom>
    </border>
    <border>
      <left>
        <color indexed="63"/>
      </left>
      <right>
        <color indexed="63"/>
      </right>
      <top style="medium"/>
      <bottom style="double">
        <color indexed="8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uble">
        <color indexed="8"/>
      </bottom>
    </border>
    <border>
      <left style="medium">
        <color indexed="8"/>
      </left>
      <right style="medium">
        <color indexed="8"/>
      </right>
      <top style="medium"/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8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1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0" fillId="0" borderId="0" xfId="57" applyBorder="1">
      <alignment/>
      <protection/>
    </xf>
    <xf numFmtId="0" fontId="0" fillId="0" borderId="13" xfId="57" applyFont="1" applyBorder="1" applyAlignment="1">
      <alignment horizontal="center"/>
      <protection/>
    </xf>
    <xf numFmtId="0" fontId="4" fillId="0" borderId="18" xfId="57" applyFont="1" applyBorder="1" applyAlignment="1">
      <alignment horizontal="center"/>
      <protection/>
    </xf>
    <xf numFmtId="0" fontId="4" fillId="0" borderId="19" xfId="57" applyFont="1" applyBorder="1" applyAlignment="1">
      <alignment horizontal="center"/>
      <protection/>
    </xf>
    <xf numFmtId="0" fontId="4" fillId="0" borderId="20" xfId="57" applyFont="1" applyBorder="1" applyAlignment="1">
      <alignment horizontal="center"/>
      <protection/>
    </xf>
    <xf numFmtId="0" fontId="4" fillId="0" borderId="16" xfId="57" applyFont="1" applyBorder="1" applyAlignment="1">
      <alignment horizontal="center"/>
      <protection/>
    </xf>
    <xf numFmtId="0" fontId="45" fillId="0" borderId="0" xfId="53" applyAlignment="1">
      <alignment/>
    </xf>
    <xf numFmtId="0" fontId="0" fillId="0" borderId="21" xfId="57" applyFont="1" applyBorder="1" applyAlignment="1">
      <alignment horizontal="center"/>
      <protection/>
    </xf>
    <xf numFmtId="0" fontId="0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0" fillId="0" borderId="17" xfId="0" applyBorder="1" applyAlignment="1">
      <alignment/>
    </xf>
    <xf numFmtId="0" fontId="34" fillId="0" borderId="15" xfId="58" applyBorder="1" applyAlignment="1">
      <alignment horizontal="center"/>
      <protection/>
    </xf>
    <xf numFmtId="0" fontId="34" fillId="0" borderId="0" xfId="58">
      <alignment/>
      <protection/>
    </xf>
    <xf numFmtId="0" fontId="34" fillId="0" borderId="0" xfId="58" applyAlignment="1">
      <alignment horizontal="center"/>
      <protection/>
    </xf>
    <xf numFmtId="47" fontId="34" fillId="0" borderId="0" xfId="58" applyNumberFormat="1" applyAlignment="1">
      <alignment horizontal="center"/>
      <protection/>
    </xf>
    <xf numFmtId="0" fontId="34" fillId="0" borderId="15" xfId="58" applyBorder="1">
      <alignment/>
      <protection/>
    </xf>
    <xf numFmtId="47" fontId="34" fillId="0" borderId="15" xfId="58" applyNumberFormat="1" applyBorder="1">
      <alignment/>
      <protection/>
    </xf>
    <xf numFmtId="0" fontId="34" fillId="0" borderId="0" xfId="58">
      <alignment/>
      <protection/>
    </xf>
    <xf numFmtId="47" fontId="34" fillId="0" borderId="0" xfId="58" applyNumberFormat="1">
      <alignment/>
      <protection/>
    </xf>
    <xf numFmtId="0" fontId="34" fillId="0" borderId="0" xfId="58" applyBorder="1" applyAlignment="1">
      <alignment horizontal="center"/>
      <protection/>
    </xf>
    <xf numFmtId="0" fontId="34" fillId="0" borderId="0" xfId="58">
      <alignment/>
      <protection/>
    </xf>
    <xf numFmtId="47" fontId="34" fillId="0" borderId="0" xfId="58" applyNumberFormat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5" fillId="0" borderId="0" xfId="53" applyAlignment="1">
      <alignment/>
    </xf>
    <xf numFmtId="0" fontId="0" fillId="0" borderId="0" xfId="0" applyAlignment="1">
      <alignment horizontal="left"/>
    </xf>
    <xf numFmtId="0" fontId="10" fillId="33" borderId="29" xfId="0" applyFont="1" applyFill="1" applyBorder="1" applyAlignment="1">
      <alignment horizontal="left"/>
    </xf>
    <xf numFmtId="0" fontId="10" fillId="33" borderId="29" xfId="0" applyFont="1" applyFill="1" applyBorder="1" applyAlignment="1">
      <alignment horizontal="center"/>
    </xf>
    <xf numFmtId="0" fontId="4" fillId="34" borderId="0" xfId="57" applyFont="1" applyFill="1" applyBorder="1">
      <alignment/>
      <protection/>
    </xf>
    <xf numFmtId="0" fontId="8" fillId="0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0" borderId="13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57" applyFont="1">
      <alignment/>
      <protection/>
    </xf>
    <xf numFmtId="0" fontId="0" fillId="0" borderId="0" xfId="57" applyFont="1" applyBorder="1">
      <alignment/>
      <protection/>
    </xf>
    <xf numFmtId="47" fontId="0" fillId="0" borderId="0" xfId="0" applyNumberFormat="1" applyAlignment="1">
      <alignment/>
    </xf>
    <xf numFmtId="47" fontId="0" fillId="0" borderId="0" xfId="0" applyNumberFormat="1" applyBorder="1" applyAlignment="1">
      <alignment/>
    </xf>
    <xf numFmtId="0" fontId="34" fillId="0" borderId="0" xfId="58" applyBorder="1">
      <alignment/>
      <protection/>
    </xf>
    <xf numFmtId="47" fontId="34" fillId="0" borderId="0" xfId="58" applyNumberFormat="1" applyBorder="1">
      <alignment/>
      <protection/>
    </xf>
    <xf numFmtId="0" fontId="0" fillId="0" borderId="15" xfId="0" applyBorder="1" applyAlignment="1">
      <alignment/>
    </xf>
    <xf numFmtId="47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47" fontId="0" fillId="0" borderId="29" xfId="0" applyNumberFormat="1" applyBorder="1" applyAlignment="1">
      <alignment/>
    </xf>
    <xf numFmtId="0" fontId="34" fillId="0" borderId="0" xfId="58" applyAlignment="1">
      <alignment horizontal="left"/>
      <protection/>
    </xf>
    <xf numFmtId="0" fontId="56" fillId="0" borderId="0" xfId="0" applyFont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7" fontId="0" fillId="0" borderId="31" xfId="0" applyNumberFormat="1" applyBorder="1" applyAlignment="1">
      <alignment/>
    </xf>
    <xf numFmtId="0" fontId="0" fillId="0" borderId="32" xfId="57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0" fillId="0" borderId="34" xfId="57" applyFont="1" applyBorder="1" applyAlignment="1">
      <alignment horizontal="center"/>
      <protection/>
    </xf>
    <xf numFmtId="0" fontId="0" fillId="0" borderId="35" xfId="57" applyBorder="1">
      <alignment/>
      <protection/>
    </xf>
    <xf numFmtId="0" fontId="0" fillId="0" borderId="36" xfId="0" applyBorder="1" applyAlignment="1">
      <alignment/>
    </xf>
    <xf numFmtId="47" fontId="0" fillId="0" borderId="36" xfId="0" applyNumberFormat="1" applyBorder="1" applyAlignment="1">
      <alignment/>
    </xf>
    <xf numFmtId="0" fontId="0" fillId="0" borderId="37" xfId="57" applyFont="1" applyBorder="1" applyAlignment="1">
      <alignment horizontal="center"/>
      <protection/>
    </xf>
    <xf numFmtId="0" fontId="8" fillId="0" borderId="17" xfId="0" applyFont="1" applyFill="1" applyBorder="1" applyAlignment="1">
      <alignment horizontal="center"/>
    </xf>
    <xf numFmtId="0" fontId="0" fillId="0" borderId="34" xfId="57" applyFont="1" applyBorder="1" applyAlignment="1">
      <alignment horizontal="center"/>
      <protection/>
    </xf>
    <xf numFmtId="0" fontId="0" fillId="0" borderId="35" xfId="0" applyBorder="1" applyAlignment="1">
      <alignment/>
    </xf>
    <xf numFmtId="0" fontId="34" fillId="0" borderId="0" xfId="58" applyFont="1" applyBorder="1" applyAlignment="1">
      <alignment horizontal="center"/>
      <protection/>
    </xf>
    <xf numFmtId="0" fontId="6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7" fontId="0" fillId="0" borderId="42" xfId="0" applyNumberFormat="1" applyBorder="1" applyAlignment="1">
      <alignment/>
    </xf>
    <xf numFmtId="0" fontId="0" fillId="0" borderId="43" xfId="57" applyFont="1" applyBorder="1" applyAlignment="1">
      <alignment horizontal="center"/>
      <protection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8" fillId="35" borderId="41" xfId="0" applyFont="1" applyFill="1" applyBorder="1" applyAlignment="1">
      <alignment horizontal="center"/>
    </xf>
    <xf numFmtId="0" fontId="34" fillId="35" borderId="42" xfId="58" applyFill="1" applyBorder="1" applyAlignment="1">
      <alignment horizontal="center"/>
      <protection/>
    </xf>
    <xf numFmtId="0" fontId="0" fillId="35" borderId="42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1" fontId="0" fillId="35" borderId="43" xfId="0" applyNumberFormat="1" applyFont="1" applyFill="1" applyBorder="1" applyAlignment="1">
      <alignment horizontal="center"/>
    </xf>
    <xf numFmtId="1" fontId="8" fillId="35" borderId="46" xfId="0" applyNumberFormat="1" applyFont="1" applyFill="1" applyBorder="1" applyAlignment="1">
      <alignment horizontal="center"/>
    </xf>
    <xf numFmtId="0" fontId="0" fillId="35" borderId="47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center"/>
    </xf>
    <xf numFmtId="0" fontId="0" fillId="35" borderId="49" xfId="0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34" fillId="36" borderId="0" xfId="58" applyFill="1" applyBorder="1" applyAlignment="1">
      <alignment horizontal="center"/>
      <protection/>
    </xf>
    <xf numFmtId="0" fontId="0" fillId="36" borderId="0" xfId="0" applyFont="1" applyFill="1" applyBorder="1" applyAlignment="1">
      <alignment horizontal="center"/>
    </xf>
    <xf numFmtId="1" fontId="0" fillId="36" borderId="13" xfId="0" applyNumberFormat="1" applyFont="1" applyFill="1" applyBorder="1" applyAlignment="1">
      <alignment horizontal="center"/>
    </xf>
    <xf numFmtId="1" fontId="8" fillId="36" borderId="11" xfId="0" applyNumberFormat="1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1" fontId="4" fillId="36" borderId="11" xfId="0" applyNumberFormat="1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34" fillId="37" borderId="0" xfId="58" applyFill="1" applyBorder="1" applyAlignment="1">
      <alignment horizontal="center"/>
      <protection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1" fontId="0" fillId="37" borderId="13" xfId="0" applyNumberFormat="1" applyFont="1" applyFill="1" applyBorder="1" applyAlignment="1">
      <alignment horizontal="center"/>
    </xf>
    <xf numFmtId="1" fontId="8" fillId="37" borderId="11" xfId="0" applyNumberFormat="1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34" fillId="35" borderId="0" xfId="58" applyFill="1" applyBorder="1" applyAlignment="1">
      <alignment horizontal="center"/>
      <protection/>
    </xf>
    <xf numFmtId="0" fontId="0" fillId="35" borderId="0" xfId="0" applyFont="1" applyFill="1" applyBorder="1" applyAlignment="1">
      <alignment horizontal="center"/>
    </xf>
    <xf numFmtId="1" fontId="0" fillId="35" borderId="13" xfId="0" applyNumberFormat="1" applyFont="1" applyFill="1" applyBorder="1" applyAlignment="1">
      <alignment horizontal="center"/>
    </xf>
    <xf numFmtId="1" fontId="8" fillId="35" borderId="11" xfId="0" applyNumberFormat="1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36" borderId="11" xfId="0" applyFont="1" applyFill="1" applyBorder="1" applyAlignment="1">
      <alignment horizontal="center"/>
    </xf>
    <xf numFmtId="0" fontId="0" fillId="36" borderId="5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8" borderId="11" xfId="0" applyFont="1" applyFill="1" applyBorder="1" applyAlignment="1">
      <alignment horizontal="center"/>
    </xf>
    <xf numFmtId="0" fontId="0" fillId="38" borderId="11" xfId="0" applyFont="1" applyFill="1" applyBorder="1" applyAlignment="1">
      <alignment/>
    </xf>
    <xf numFmtId="0" fontId="0" fillId="38" borderId="53" xfId="0" applyFill="1" applyBorder="1" applyAlignment="1">
      <alignment/>
    </xf>
    <xf numFmtId="0" fontId="0" fillId="38" borderId="13" xfId="0" applyFill="1" applyBorder="1" applyAlignment="1">
      <alignment horizontal="center"/>
    </xf>
    <xf numFmtId="0" fontId="0" fillId="38" borderId="53" xfId="0" applyFill="1" applyBorder="1" applyAlignment="1">
      <alignment horizontal="left"/>
    </xf>
    <xf numFmtId="0" fontId="4" fillId="38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54" xfId="0" applyBorder="1" applyAlignment="1">
      <alignment horizontal="left"/>
    </xf>
    <xf numFmtId="0" fontId="4" fillId="0" borderId="21" xfId="0" applyFont="1" applyBorder="1" applyAlignment="1">
      <alignment horizontal="center"/>
    </xf>
    <xf numFmtId="0" fontId="0" fillId="36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4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13" xfId="0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" fillId="0" borderId="0" xfId="57" applyFont="1" applyAlignment="1">
      <alignment horizontal="left"/>
      <protection/>
    </xf>
    <xf numFmtId="0" fontId="2" fillId="0" borderId="0" xfId="57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168" fontId="3" fillId="0" borderId="0" xfId="57" applyNumberFormat="1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57" applyAlignment="1">
      <alignment horizontal="left"/>
      <protection/>
    </xf>
    <xf numFmtId="0" fontId="0" fillId="0" borderId="0" xfId="57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itle 2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dcxl.org.uk/" TargetMode="External" /><Relationship Id="rId3" Type="http://schemas.openxmlformats.org/officeDocument/2006/relationships/hyperlink" Target="http://ndcxl.org.uk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dcxl.org.uk/" TargetMode="External" /><Relationship Id="rId3" Type="http://schemas.openxmlformats.org/officeDocument/2006/relationships/hyperlink" Target="http://ndcxl.org.uk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1</xdr:row>
      <xdr:rowOff>85725</xdr:rowOff>
    </xdr:from>
    <xdr:to>
      <xdr:col>17</xdr:col>
      <xdr:colOff>333375</xdr:colOff>
      <xdr:row>2</xdr:row>
      <xdr:rowOff>333375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400050"/>
          <a:ext cx="3000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200025</xdr:rowOff>
    </xdr:from>
    <xdr:to>
      <xdr:col>8</xdr:col>
      <xdr:colOff>247650</xdr:colOff>
      <xdr:row>4</xdr:row>
      <xdr:rowOff>161925</xdr:rowOff>
    </xdr:to>
    <xdr:pic>
      <xdr:nvPicPr>
        <xdr:cNvPr id="1" name="Picture 7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514350"/>
          <a:ext cx="38195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209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276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28575</xdr:rowOff>
    </xdr:from>
    <xdr:to>
      <xdr:col>5</xdr:col>
      <xdr:colOff>276225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561975"/>
          <a:ext cx="2381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ndcxl.org.uk/" TargetMode="Externa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0"/>
  <sheetViews>
    <sheetView showGridLines="0" tabSelected="1" zoomScale="125" zoomScaleNormal="125" zoomScalePageLayoutView="0" workbookViewId="0" topLeftCell="A1">
      <selection activeCell="A1" sqref="A1"/>
    </sheetView>
  </sheetViews>
  <sheetFormatPr defaultColWidth="11.57421875" defaultRowHeight="12.75"/>
  <cols>
    <col min="1" max="1" width="6.7109375" style="17" customWidth="1"/>
    <col min="2" max="2" width="21.28125" style="17" bestFit="1" customWidth="1"/>
    <col min="3" max="3" width="4.7109375" style="17" customWidth="1"/>
    <col min="4" max="4" width="19.00390625" style="18" customWidth="1"/>
    <col min="5" max="13" width="4.7109375" style="17" customWidth="1"/>
    <col min="14" max="16" width="4.7109375" style="18" customWidth="1"/>
    <col min="17" max="17" width="4.7109375" style="18" bestFit="1" customWidth="1"/>
    <col min="18" max="18" width="5.421875" style="18" customWidth="1"/>
    <col min="19" max="19" width="1.8515625" style="0" customWidth="1"/>
    <col min="20" max="20" width="5.28125" style="17" customWidth="1"/>
    <col min="21" max="21" width="4.7109375" style="17" customWidth="1"/>
    <col min="22" max="23" width="4.421875" style="17" customWidth="1"/>
    <col min="24" max="24" width="8.421875" style="19" customWidth="1"/>
    <col min="25" max="25" width="7.421875" style="18" customWidth="1"/>
    <col min="26" max="26" width="5.00390625" style="17" customWidth="1"/>
    <col min="27" max="27" width="11.00390625" style="18" bestFit="1" customWidth="1"/>
    <col min="28" max="28" width="13.28125" style="18" customWidth="1"/>
    <col min="29" max="16384" width="11.421875" style="18" customWidth="1"/>
  </cols>
  <sheetData>
    <row r="1" spans="1:26" s="16" customFormat="1" ht="24.75">
      <c r="A1" s="14" t="s">
        <v>5</v>
      </c>
      <c r="B1" s="14"/>
      <c r="C1" s="15"/>
      <c r="D1" s="14"/>
      <c r="E1" s="14"/>
      <c r="F1" s="14"/>
      <c r="G1" s="14"/>
      <c r="H1" s="14"/>
      <c r="I1" s="14"/>
      <c r="J1" s="14"/>
      <c r="K1" s="15"/>
      <c r="L1" s="15"/>
      <c r="M1" s="15"/>
      <c r="S1" s="52" t="s">
        <v>37</v>
      </c>
      <c r="T1" s="15"/>
      <c r="U1" s="15"/>
      <c r="V1" s="15"/>
      <c r="W1" s="15"/>
      <c r="X1" s="15"/>
      <c r="Z1" s="15"/>
    </row>
    <row r="2" spans="1:10" ht="24.75">
      <c r="A2" s="14" t="s">
        <v>169</v>
      </c>
      <c r="B2" s="14"/>
      <c r="C2" s="15"/>
      <c r="D2" s="14"/>
      <c r="E2" s="14"/>
      <c r="F2" s="14"/>
      <c r="G2" s="14"/>
      <c r="H2" s="14"/>
      <c r="I2" s="14"/>
      <c r="J2" s="14"/>
    </row>
    <row r="3" spans="1:25" ht="26.25" customHeight="1" thickBot="1">
      <c r="A3" s="21"/>
      <c r="B3" s="21"/>
      <c r="E3" s="18"/>
      <c r="Y3" s="20"/>
    </row>
    <row r="4" spans="20:27" ht="13.5" thickBot="1">
      <c r="T4" s="203" t="s">
        <v>324</v>
      </c>
      <c r="U4" s="204"/>
      <c r="V4" s="204"/>
      <c r="W4" s="205"/>
      <c r="X4" s="24" t="s">
        <v>6</v>
      </c>
      <c r="Y4" s="40" t="s">
        <v>24</v>
      </c>
      <c r="Z4" s="199"/>
      <c r="AA4" s="200"/>
    </row>
    <row r="5" spans="1:27" ht="13.5" customHeight="1" thickBot="1">
      <c r="A5" s="54" t="s">
        <v>7</v>
      </c>
      <c r="B5" s="63" t="s">
        <v>76</v>
      </c>
      <c r="C5" s="55" t="s">
        <v>8</v>
      </c>
      <c r="D5" s="56" t="s">
        <v>9</v>
      </c>
      <c r="E5" s="56" t="s">
        <v>10</v>
      </c>
      <c r="F5" s="56" t="s">
        <v>11</v>
      </c>
      <c r="G5" s="56" t="s">
        <v>12</v>
      </c>
      <c r="H5" s="56" t="s">
        <v>13</v>
      </c>
      <c r="I5" s="56" t="s">
        <v>14</v>
      </c>
      <c r="J5" s="56" t="s">
        <v>15</v>
      </c>
      <c r="K5" s="55" t="s">
        <v>26</v>
      </c>
      <c r="L5" s="55" t="s">
        <v>260</v>
      </c>
      <c r="M5" s="56" t="s">
        <v>16</v>
      </c>
      <c r="N5" s="55" t="s">
        <v>17</v>
      </c>
      <c r="O5" s="63" t="s">
        <v>78</v>
      </c>
      <c r="P5" s="63" t="s">
        <v>18</v>
      </c>
      <c r="Q5" s="56" t="s">
        <v>304</v>
      </c>
      <c r="R5" s="117" t="s">
        <v>19</v>
      </c>
      <c r="S5" s="122"/>
      <c r="T5" s="57" t="s">
        <v>20</v>
      </c>
      <c r="U5" s="58" t="s">
        <v>21</v>
      </c>
      <c r="V5" s="58" t="s">
        <v>22</v>
      </c>
      <c r="W5" s="116" t="s">
        <v>304</v>
      </c>
      <c r="X5" s="198" t="s">
        <v>23</v>
      </c>
      <c r="Y5" s="197" t="s">
        <v>55</v>
      </c>
      <c r="Z5" s="64" t="s">
        <v>304</v>
      </c>
      <c r="AA5" s="59" t="s">
        <v>32</v>
      </c>
    </row>
    <row r="6" spans="1:27" ht="13.5" customHeight="1" thickTop="1">
      <c r="A6" s="130">
        <v>1</v>
      </c>
      <c r="B6" s="131" t="s">
        <v>81</v>
      </c>
      <c r="C6" s="132" t="s">
        <v>83</v>
      </c>
      <c r="D6" s="131" t="s">
        <v>54</v>
      </c>
      <c r="E6" s="133">
        <f>IF(COUNTIF(Rd1!$C$9:$C$70,$B6)&gt;=1,INDEX(Rd1!$K$9:$K$70,MATCH($B6,Rd1!$C$9:$C$70,0)),0)</f>
        <v>100</v>
      </c>
      <c r="F6" s="133">
        <f>IF(COUNTIF(Rd2!$C$9:$C$80,$B6)&gt;=1,INDEX(Rd2!$N$9:$N$80,MATCH($B6,Rd2!$C$9:$C$80,0)),0)</f>
        <v>100</v>
      </c>
      <c r="G6" s="133">
        <f>IF(COUNTIF(Rd3!$C$9:$C$79,$B6)&gt;=1,INDEX(Rd3!$O$9:$O$79,MATCH($B6,Rd3!$C$9:$C$79,0)),0)</f>
        <v>98</v>
      </c>
      <c r="H6" s="133">
        <f>IF(COUNTIF(Rd4!$C$9:$C$78,$B6)&gt;=1,INDEX(Rd4!$O$9:$O$78,MATCH($B6,Rd4!$C$9:$C$78,0)),0)</f>
        <v>99</v>
      </c>
      <c r="I6" s="133">
        <f>IF(COUNTIF(Rd5!$C$9:$C$78,$B6)&gt;=1,INDEX(Rd5!$M$9:$M$78,MATCH($B6,Rd5!$C$9:$C$78,0)),0)</f>
        <v>99</v>
      </c>
      <c r="J6" s="133">
        <f>IF(COUNTIF(Rd6!$C$9:$C$78,$B6)&gt;=1,INDEX(Rd6!$Q$9:$Q$78,MATCH($B6,Rd6!$C$9:$C$78,0)),0)</f>
        <v>99</v>
      </c>
      <c r="K6" s="134">
        <f>IF(COUNTIF(Rd7!$C$9:$C$78,$B6)&gt;=1,INDEX(Rd7!$M$9:$M$78,MATCH($B6,Rd7!$C$9:$C$78,0)),0)</f>
        <v>99</v>
      </c>
      <c r="L6" s="133">
        <f>IF(COUNTIF(Rd8!$C$9:$C$78,$B6)&gt;=1,INDEX(Rd8!$L$9:$L$78,MATCH($B6,Rd8!$C$9:$C$78,0)),0)</f>
        <v>100</v>
      </c>
      <c r="M6" s="133">
        <f>IF(COUNTIF(Rd9!$C$9:$C$51,$B6)&gt;=1,INDEX(Rd9!$L$9:$L$51,MATCH($B6,Rd9!$C$9:$C$51,0)),0)</f>
        <v>100</v>
      </c>
      <c r="N6" s="133">
        <f>IF(COUNTIF(Rd10!$C$9:$C$51,$B6)&gt;=1,INDEX(Rd10!$N$9:$N$51,MATCH($B6,Rd10!$C$9:$C$51,0)),0)</f>
        <v>100</v>
      </c>
      <c r="O6" s="133">
        <f>IF(COUNTIF(Rd11!$C$9:$C$51,$B6)&gt;=1,INDEX(Rd11!$N$9:$N$51,MATCH($B6,Rd11!$C$9:$C$51,0)),0)</f>
        <v>100</v>
      </c>
      <c r="P6" s="133">
        <f>IF(COUNTIF(Rd12!$C$9:$C$71,$B6)&gt;=1,INDEX(Rd12!$P$9:$P$71,MATCH($B6,Rd12!$C$9:$C$71,0)),0)</f>
        <v>100</v>
      </c>
      <c r="Q6" s="135">
        <f aca="true" t="shared" si="0" ref="Q6:Q37">IF(Z6&gt;0,(SUM(E6:P6)-SUM(T6:W6))/8,0)</f>
        <v>0</v>
      </c>
      <c r="R6" s="136">
        <f aca="true" t="shared" si="1" ref="R6:R37">SUM(E6:Q6)</f>
        <v>1194</v>
      </c>
      <c r="S6" s="11"/>
      <c r="T6" s="137">
        <f aca="true" t="shared" si="2" ref="T6:T37">SMALL(E6:P6,1)</f>
        <v>98</v>
      </c>
      <c r="U6" s="138">
        <f aca="true" t="shared" si="3" ref="U6:U37">SMALL(E6:P6,2)</f>
        <v>99</v>
      </c>
      <c r="V6" s="138">
        <f aca="true" t="shared" si="4" ref="V6:V37">SMALL(E6:P6,3)</f>
        <v>99</v>
      </c>
      <c r="W6" s="139">
        <f aca="true" t="shared" si="5" ref="W6:W37">IF(Z6&gt;0,SMALL(E6:P6,4),0)</f>
        <v>0</v>
      </c>
      <c r="X6" s="140">
        <f aca="true" t="shared" si="6" ref="X6:X37">SUM(E6:Q6)-SUM(T6:W6)</f>
        <v>898</v>
      </c>
      <c r="Y6" s="3">
        <f aca="true" t="shared" si="7" ref="Y6:Y37">(COUNTIF(E6:P6,"&gt;0"))</f>
        <v>12</v>
      </c>
      <c r="Z6" s="41">
        <v>0</v>
      </c>
      <c r="AA6" s="41" t="str">
        <f>IF(Y6=12,"Yes","")</f>
        <v>Yes</v>
      </c>
    </row>
    <row r="7" spans="1:28" ht="13.5" customHeight="1">
      <c r="A7" s="141">
        <v>2</v>
      </c>
      <c r="B7" s="142" t="s">
        <v>84</v>
      </c>
      <c r="C7" s="143" t="s">
        <v>83</v>
      </c>
      <c r="D7" s="142" t="s">
        <v>54</v>
      </c>
      <c r="E7" s="143">
        <f>IF(COUNTIF(Rd1!$C$9:$C$70,$B7)&gt;=1,INDEX(Rd1!$K$9:$K$70,MATCH($B7,Rd1!$C$9:$C$70,0)),0)</f>
        <v>99</v>
      </c>
      <c r="F7" s="143">
        <f>IF(COUNTIF(Rd2!$C$9:$C$80,$B7)&gt;=1,INDEX(Rd2!$N$9:$N$80,MATCH($B7,Rd2!$C$9:$C$80,0)),0)</f>
        <v>98</v>
      </c>
      <c r="G7" s="143">
        <f>IF(COUNTIF(Rd3!$C$9:$C$79,$B7)&gt;=1,INDEX(Rd3!$O$9:$O$79,MATCH($B7,Rd3!$C$9:$C$79,0)),0)</f>
        <v>100</v>
      </c>
      <c r="H7" s="143">
        <f>IF(COUNTIF(Rd4!$C$9:$C$78,$B7)&gt;=1,INDEX(Rd4!$O$9:$O$78,MATCH($B7,Rd4!$C$9:$C$78,0)),0)</f>
        <v>100</v>
      </c>
      <c r="I7" s="143">
        <f>IF(COUNTIF(Rd5!$C$9:$C$78,$B7)&gt;=1,INDEX(Rd5!$M$9:$M$78,MATCH($B7,Rd5!$C$9:$C$78,0)),0)</f>
        <v>100</v>
      </c>
      <c r="J7" s="143">
        <f>IF(COUNTIF(Rd6!$C$9:$C$78,$B7)&gt;=1,INDEX(Rd6!$Q$9:$Q$78,MATCH($B7,Rd6!$C$9:$C$78,0)),0)</f>
        <v>100</v>
      </c>
      <c r="K7" s="143">
        <f>IF(COUNTIF(Rd7!$C$9:$C$78,$B7)&gt;=1,INDEX(Rd7!$M$9:$M$78,MATCH($B7,Rd7!$C$9:$C$78,0)),0)</f>
        <v>100</v>
      </c>
      <c r="L7" s="143">
        <f>IF(COUNTIF(Rd8!$C$9:$C$78,$B7)&gt;=1,INDEX(Rd8!$L$9:$L$78,MATCH($B7,Rd8!$C$9:$C$78,0)),0)</f>
        <v>99</v>
      </c>
      <c r="M7" s="143">
        <f>IF(COUNTIF(Rd9!$C$9:$C$51,$B7)&gt;=1,INDEX(Rd9!$L$9:$L$51,MATCH($B7,Rd9!$C$9:$C$51,0)),0)</f>
        <v>99</v>
      </c>
      <c r="N7" s="143">
        <f>IF(COUNTIF(Rd10!$C$9:$C$51,$B7)&gt;=1,INDEX(Rd10!$N$9:$N$51,MATCH($B7,Rd10!$C$9:$C$51,0)),0)</f>
        <v>99</v>
      </c>
      <c r="O7" s="143">
        <f>IF(COUNTIF(Rd11!$C$9:$C$51,$B7)&gt;=1,INDEX(Rd11!$N$9:$N$51,MATCH($B7,Rd11!$C$9:$C$51,0)),0)</f>
        <v>99</v>
      </c>
      <c r="P7" s="143">
        <f>IF(COUNTIF(Rd12!$C$9:$C$71,$B7)&gt;=1,INDEX(Rd12!$P$9:$P$71,MATCH($B7,Rd12!$C$9:$C$71,0)),0)</f>
        <v>96</v>
      </c>
      <c r="Q7" s="144">
        <f t="shared" si="0"/>
        <v>99.625</v>
      </c>
      <c r="R7" s="145">
        <f t="shared" si="1"/>
        <v>1288.625</v>
      </c>
      <c r="S7" s="11"/>
      <c r="T7" s="146">
        <f t="shared" si="2"/>
        <v>96</v>
      </c>
      <c r="U7" s="147">
        <f t="shared" si="3"/>
        <v>98</v>
      </c>
      <c r="V7" s="147">
        <f t="shared" si="4"/>
        <v>99</v>
      </c>
      <c r="W7" s="148">
        <f t="shared" si="5"/>
        <v>99</v>
      </c>
      <c r="X7" s="149">
        <f t="shared" si="6"/>
        <v>896.625</v>
      </c>
      <c r="Y7" s="3">
        <f t="shared" si="7"/>
        <v>12</v>
      </c>
      <c r="Z7" s="41">
        <v>1</v>
      </c>
      <c r="AA7" s="41" t="str">
        <f aca="true" t="shared" si="8" ref="AA7:AA70">IF(Y7=12,"Yes","")</f>
        <v>Yes</v>
      </c>
      <c r="AB7" s="1"/>
    </row>
    <row r="8" spans="1:28" ht="13.5" customHeight="1">
      <c r="A8" s="150">
        <v>3</v>
      </c>
      <c r="B8" s="151" t="s">
        <v>89</v>
      </c>
      <c r="C8" s="152" t="s">
        <v>83</v>
      </c>
      <c r="D8" s="151" t="s">
        <v>54</v>
      </c>
      <c r="E8" s="153">
        <f>IF(COUNTIF(Rd1!$C$9:$C$70,$B8)&gt;=1,INDEX(Rd1!$K$9:$K$70,MATCH($B8,Rd1!$C$9:$C$70,0)),0)</f>
        <v>98</v>
      </c>
      <c r="F8" s="153">
        <f>IF(COUNTIF(Rd2!$C$9:$C$80,$B8)&gt;=1,INDEX(Rd2!$N$9:$N$80,MATCH($B8,Rd2!$C$9:$C$80,0)),0)</f>
        <v>99</v>
      </c>
      <c r="G8" s="153">
        <f>IF(COUNTIF(Rd3!$C$9:$C$79,$B8)&gt;=1,INDEX(Rd3!$O$9:$O$79,MATCH($B8,Rd3!$C$9:$C$79,0)),0)</f>
        <v>97</v>
      </c>
      <c r="H8" s="153">
        <f>IF(COUNTIF(Rd4!$C$9:$C$78,$B8)&gt;=1,INDEX(Rd4!$O$9:$O$78,MATCH($B8,Rd4!$C$9:$C$78,0)),0)</f>
        <v>98</v>
      </c>
      <c r="I8" s="153">
        <f>IF(COUNTIF(Rd5!$C$9:$C$78,$B8)&gt;=1,INDEX(Rd5!$M$9:$M$78,MATCH($B8,Rd5!$C$9:$C$78,0)),0)</f>
        <v>97</v>
      </c>
      <c r="J8" s="153">
        <f>IF(COUNTIF(Rd6!$C$9:$C$78,$B8)&gt;=1,INDEX(Rd6!$Q$9:$Q$78,MATCH($B8,Rd6!$C$9:$C$78,0)),0)</f>
        <v>96</v>
      </c>
      <c r="K8" s="153">
        <f>IF(COUNTIF(Rd7!$C$9:$C$78,$B8)&gt;=1,INDEX(Rd7!$M$9:$M$78,MATCH($B8,Rd7!$C$9:$C$78,0)),0)</f>
        <v>98</v>
      </c>
      <c r="L8" s="153">
        <f>IF(COUNTIF(Rd8!$C$9:$C$78,$B8)&gt;=1,INDEX(Rd8!$L$9:$L$78,MATCH($B8,Rd8!$C$9:$C$78,0)),0)</f>
        <v>0</v>
      </c>
      <c r="M8" s="153">
        <f>IF(COUNTIF(Rd9!$C$9:$C$51,$B8)&gt;=1,INDEX(Rd9!$L$9:$L$51,MATCH($B8,Rd9!$C$9:$C$51,0)),0)</f>
        <v>95</v>
      </c>
      <c r="N8" s="153">
        <f>IF(COUNTIF(Rd10!$C$9:$C$51,$B8)&gt;=1,INDEX(Rd10!$N$9:$N$51,MATCH($B8,Rd10!$C$9:$C$51,0)),0)</f>
        <v>98</v>
      </c>
      <c r="O8" s="153">
        <f>IF(COUNTIF(Rd11!$C$9:$C$51,$B8)&gt;=1,INDEX(Rd11!$N$9:$N$51,MATCH($B8,Rd11!$C$9:$C$51,0)),0)</f>
        <v>98</v>
      </c>
      <c r="P8" s="153">
        <f>IF(COUNTIF(Rd12!$C$9:$C$71,$B8)&gt;=1,INDEX(Rd12!$P$9:$P$71,MATCH($B8,Rd12!$C$9:$C$71,0)),0)</f>
        <v>98</v>
      </c>
      <c r="Q8" s="154">
        <f t="shared" si="0"/>
        <v>0</v>
      </c>
      <c r="R8" s="155">
        <f t="shared" si="1"/>
        <v>1072</v>
      </c>
      <c r="S8" s="11"/>
      <c r="T8" s="156">
        <f t="shared" si="2"/>
        <v>0</v>
      </c>
      <c r="U8" s="152">
        <f t="shared" si="3"/>
        <v>95</v>
      </c>
      <c r="V8" s="152">
        <f t="shared" si="4"/>
        <v>96</v>
      </c>
      <c r="W8" s="157">
        <f t="shared" si="5"/>
        <v>0</v>
      </c>
      <c r="X8" s="158">
        <f t="shared" si="6"/>
        <v>881</v>
      </c>
      <c r="Y8" s="3">
        <f t="shared" si="7"/>
        <v>11</v>
      </c>
      <c r="Z8" s="41">
        <v>0</v>
      </c>
      <c r="AA8" s="41">
        <f t="shared" si="8"/>
      </c>
      <c r="AB8" s="1"/>
    </row>
    <row r="9" spans="1:28" ht="13.5" customHeight="1">
      <c r="A9" s="86">
        <v>4</v>
      </c>
      <c r="B9" s="76" t="s">
        <v>94</v>
      </c>
      <c r="C9" s="22" t="s">
        <v>83</v>
      </c>
      <c r="D9" s="76" t="s">
        <v>54</v>
      </c>
      <c r="E9" s="8">
        <f>IF(COUNTIF(Rd1!$C$9:$C$70,$B9)&gt;=1,INDEX(Rd1!$K$9:$K$70,MATCH($B9,Rd1!$C$9:$C$70,0)),0)</f>
        <v>93</v>
      </c>
      <c r="F9" s="8">
        <f>IF(COUNTIF(Rd2!$C$9:$C$80,$B9)&gt;=1,INDEX(Rd2!$N$9:$N$80,MATCH($B9,Rd2!$C$9:$C$80,0)),0)</f>
        <v>97</v>
      </c>
      <c r="G9" s="8">
        <f>IF(COUNTIF(Rd3!$C$9:$C$79,$B9)&gt;=1,INDEX(Rd3!$O$9:$O$79,MATCH($B9,Rd3!$C$9:$C$79,0)),0)</f>
        <v>99</v>
      </c>
      <c r="H9" s="8">
        <f>IF(COUNTIF(Rd4!$C$9:$C$78,$B9)&gt;=1,INDEX(Rd4!$O$9:$O$78,MATCH($B9,Rd4!$C$9:$C$78,0)),0)</f>
        <v>96</v>
      </c>
      <c r="I9" s="8">
        <f>IF(COUNTIF(Rd5!$C$9:$C$78,$B9)&gt;=1,INDEX(Rd5!$M$9:$M$78,MATCH($B9,Rd5!$C$9:$C$78,0)),0)</f>
        <v>96</v>
      </c>
      <c r="J9" s="8">
        <f>IF(COUNTIF(Rd6!$C$9:$C$78,$B9)&gt;=1,INDEX(Rd6!$Q$9:$Q$78,MATCH($B9,Rd6!$C$9:$C$78,0)),0)</f>
        <v>0</v>
      </c>
      <c r="K9" s="8">
        <f>IF(COUNTIF(Rd7!$C$9:$C$78,$B9)&gt;=1,INDEX(Rd7!$M$9:$M$78,MATCH($B9,Rd7!$C$9:$C$78,0)),0)</f>
        <v>95</v>
      </c>
      <c r="L9" s="8">
        <f>IF(COUNTIF(Rd8!$C$9:$C$78,$B9)&gt;=1,INDEX(Rd8!$L$9:$L$78,MATCH($B9,Rd8!$C$9:$C$78,0)),0)</f>
        <v>97</v>
      </c>
      <c r="M9" s="8">
        <f>IF(COUNTIF(Rd9!$C$9:$C$51,$B9)&gt;=1,INDEX(Rd9!$L$9:$L$51,MATCH($B9,Rd9!$C$9:$C$51,0)),0)</f>
        <v>98</v>
      </c>
      <c r="N9" s="8">
        <f>IF(COUNTIF(Rd10!$C$9:$C$51,$B9)&gt;=1,INDEX(Rd10!$N$9:$N$51,MATCH($B9,Rd10!$C$9:$C$51,0)),0)</f>
        <v>97</v>
      </c>
      <c r="O9" s="8">
        <f>IF(COUNTIF(Rd11!$C$9:$C$51,$B9)&gt;=1,INDEX(Rd11!$N$9:$N$51,MATCH($B9,Rd11!$C$9:$C$51,0)),0)</f>
        <v>96</v>
      </c>
      <c r="P9" s="8">
        <f>IF(COUNTIF(Rd12!$C$9:$C$71,$B9)&gt;=1,INDEX(Rd12!$P$9:$P$71,MATCH($B9,Rd12!$C$9:$C$71,0)),0)</f>
        <v>99</v>
      </c>
      <c r="Q9" s="120">
        <f t="shared" si="0"/>
        <v>97.375</v>
      </c>
      <c r="R9" s="27">
        <f t="shared" si="1"/>
        <v>1160.375</v>
      </c>
      <c r="S9" s="11"/>
      <c r="T9" s="28">
        <f t="shared" si="2"/>
        <v>0</v>
      </c>
      <c r="U9" s="9">
        <f t="shared" si="3"/>
        <v>93</v>
      </c>
      <c r="V9" s="9">
        <f t="shared" si="4"/>
        <v>95</v>
      </c>
      <c r="W9" s="29">
        <f t="shared" si="5"/>
        <v>96</v>
      </c>
      <c r="X9" s="118">
        <f t="shared" si="6"/>
        <v>876.375</v>
      </c>
      <c r="Y9" s="3">
        <f t="shared" si="7"/>
        <v>11</v>
      </c>
      <c r="Z9" s="41">
        <v>1</v>
      </c>
      <c r="AA9" s="41">
        <f t="shared" si="8"/>
      </c>
      <c r="AB9" s="1"/>
    </row>
    <row r="10" spans="1:28" ht="13.5" customHeight="1">
      <c r="A10" s="86">
        <v>5</v>
      </c>
      <c r="B10" s="76" t="s">
        <v>93</v>
      </c>
      <c r="C10" s="22" t="s">
        <v>83</v>
      </c>
      <c r="D10" s="76" t="s">
        <v>4</v>
      </c>
      <c r="E10" s="8">
        <f>IF(COUNTIF(Rd1!$C$9:$C$70,$B10)&gt;=1,INDEX(Rd1!$K$9:$K$70,MATCH($B10,Rd1!$C$9:$C$70,0)),0)</f>
        <v>94</v>
      </c>
      <c r="F10" s="8">
        <f>IF(COUNTIF(Rd2!$C$9:$C$80,$B10)&gt;=1,INDEX(Rd2!$N$9:$N$80,MATCH($B10,Rd2!$C$9:$C$80,0)),0)</f>
        <v>96</v>
      </c>
      <c r="G10" s="8">
        <f>IF(COUNTIF(Rd3!$C$9:$C$79,$B10)&gt;=1,INDEX(Rd3!$O$9:$O$79,MATCH($B10,Rd3!$C$9:$C$79,0)),0)</f>
        <v>95</v>
      </c>
      <c r="H10" s="8">
        <f>IF(COUNTIF(Rd4!$C$9:$C$78,$B10)&gt;=1,INDEX(Rd4!$O$9:$O$78,MATCH($B10,Rd4!$C$9:$C$78,0)),0)</f>
        <v>93</v>
      </c>
      <c r="I10" s="8">
        <f>IF(COUNTIF(Rd5!$C$9:$C$78,$B10)&gt;=1,INDEX(Rd5!$M$9:$M$78,MATCH($B10,Rd5!$C$9:$C$78,0)),0)</f>
        <v>95</v>
      </c>
      <c r="J10" s="8">
        <f>IF(COUNTIF(Rd6!$C$9:$C$78,$B10)&gt;=1,INDEX(Rd6!$Q$9:$Q$78,MATCH($B10,Rd6!$C$9:$C$78,0)),0)</f>
        <v>97</v>
      </c>
      <c r="K10" s="8">
        <f>IF(COUNTIF(Rd7!$C$9:$C$78,$B10)&gt;=1,INDEX(Rd7!$M$9:$M$78,MATCH($B10,Rd7!$C$9:$C$78,0)),0)</f>
        <v>96</v>
      </c>
      <c r="L10" s="8">
        <f>IF(COUNTIF(Rd8!$C$9:$C$78,$B10)&gt;=1,INDEX(Rd8!$L$9:$L$78,MATCH($B10,Rd8!$C$9:$C$78,0)),0)</f>
        <v>98</v>
      </c>
      <c r="M10" s="8">
        <f>IF(COUNTIF(Rd9!$C$9:$C$51,$B10)&gt;=1,INDEX(Rd9!$L$9:$L$51,MATCH($B10,Rd9!$C$9:$C$51,0)),0)</f>
        <v>97</v>
      </c>
      <c r="N10" s="8">
        <f>IF(COUNTIF(Rd10!$C$9:$C$51,$B10)&gt;=1,INDEX(Rd10!$N$9:$N$51,MATCH($B10,Rd10!$C$9:$C$51,0)),0)</f>
        <v>96</v>
      </c>
      <c r="O10" s="8">
        <f>IF(COUNTIF(Rd11!$C$9:$C$51,$B10)&gt;=1,INDEX(Rd11!$N$9:$N$51,MATCH($B10,Rd11!$C$9:$C$51,0)),0)</f>
        <v>97</v>
      </c>
      <c r="P10" s="8">
        <f>IF(COUNTIF(Rd12!$C$9:$C$71,$B10)&gt;=1,INDEX(Rd12!$P$9:$P$71,MATCH($B10,Rd12!$C$9:$C$71,0)),0)</f>
        <v>97</v>
      </c>
      <c r="Q10" s="120">
        <f t="shared" si="0"/>
        <v>96.75</v>
      </c>
      <c r="R10" s="27">
        <f t="shared" si="1"/>
        <v>1247.75</v>
      </c>
      <c r="S10" s="11"/>
      <c r="T10" s="28">
        <f t="shared" si="2"/>
        <v>93</v>
      </c>
      <c r="U10" s="9">
        <f t="shared" si="3"/>
        <v>94</v>
      </c>
      <c r="V10" s="9">
        <f t="shared" si="4"/>
        <v>95</v>
      </c>
      <c r="W10" s="29">
        <f t="shared" si="5"/>
        <v>95</v>
      </c>
      <c r="X10" s="118">
        <f t="shared" si="6"/>
        <v>870.75</v>
      </c>
      <c r="Y10" s="3">
        <f t="shared" si="7"/>
        <v>12</v>
      </c>
      <c r="Z10" s="41">
        <v>1</v>
      </c>
      <c r="AA10" s="41" t="str">
        <f t="shared" si="8"/>
        <v>Yes</v>
      </c>
      <c r="AB10" s="1"/>
    </row>
    <row r="11" spans="1:28" ht="13.5" customHeight="1">
      <c r="A11" s="86">
        <v>6</v>
      </c>
      <c r="B11" s="76" t="s">
        <v>90</v>
      </c>
      <c r="C11" s="22" t="s">
        <v>83</v>
      </c>
      <c r="D11" s="76" t="s">
        <v>25</v>
      </c>
      <c r="E11" s="8">
        <f>IF(COUNTIF(Rd1!$C$9:$C$70,$B11)&gt;=1,INDEX(Rd1!$K$9:$K$70,MATCH($B11,Rd1!$C$9:$C$70,0)),0)</f>
        <v>97</v>
      </c>
      <c r="F11" s="8">
        <f>IF(COUNTIF(Rd2!$C$9:$C$80,$B11)&gt;=1,INDEX(Rd2!$N$9:$N$80,MATCH($B11,Rd2!$C$9:$C$80,0)),0)</f>
        <v>0</v>
      </c>
      <c r="G11" s="8">
        <f>IF(COUNTIF(Rd3!$C$9:$C$79,$B11)&gt;=1,INDEX(Rd3!$O$9:$O$79,MATCH($B11,Rd3!$C$9:$C$79,0)),0)</f>
        <v>93</v>
      </c>
      <c r="H11" s="8">
        <f>IF(COUNTIF(Rd4!$C$9:$C$78,$B11)&gt;=1,INDEX(Rd4!$O$9:$O$78,MATCH($B11,Rd4!$C$9:$C$78,0)),0)</f>
        <v>97</v>
      </c>
      <c r="I11" s="8">
        <f>IF(COUNTIF(Rd5!$C$9:$C$78,$B11)&gt;=1,INDEX(Rd5!$M$9:$M$78,MATCH($B11,Rd5!$C$9:$C$78,0)),0)</f>
        <v>98</v>
      </c>
      <c r="J11" s="8">
        <f>IF(COUNTIF(Rd6!$C$9:$C$78,$B11)&gt;=1,INDEX(Rd6!$Q$9:$Q$78,MATCH($B11,Rd6!$C$9:$C$78,0)),0)</f>
        <v>98</v>
      </c>
      <c r="K11" s="8">
        <f>IF(COUNTIF(Rd7!$C$9:$C$78,$B11)&gt;=1,INDEX(Rd7!$M$9:$M$78,MATCH($B11,Rd7!$C$9:$C$78,0)),0)</f>
        <v>97</v>
      </c>
      <c r="L11" s="8">
        <f>IF(COUNTIF(Rd8!$C$9:$C$78,$B11)&gt;=1,INDEX(Rd8!$L$9:$L$78,MATCH($B11,Rd8!$C$9:$C$78,0)),0)</f>
        <v>0</v>
      </c>
      <c r="M11" s="8">
        <f>IF(COUNTIF(Rd9!$C$9:$C$51,$B11)&gt;=1,INDEX(Rd9!$L$9:$L$51,MATCH($B11,Rd9!$C$9:$C$51,0)),0)</f>
        <v>96</v>
      </c>
      <c r="N11" s="8">
        <f>IF(COUNTIF(Rd10!$C$9:$C$51,$B11)&gt;=1,INDEX(Rd10!$N$9:$N$51,MATCH($B11,Rd10!$C$9:$C$51,0)),0)</f>
        <v>0</v>
      </c>
      <c r="O11" s="8">
        <f>IF(COUNTIF(Rd11!$C$9:$C$51,$B11)&gt;=1,INDEX(Rd11!$N$9:$N$51,MATCH($B11,Rd11!$C$9:$C$51,0)),0)</f>
        <v>95</v>
      </c>
      <c r="P11" s="8">
        <f>IF(COUNTIF(Rd12!$C$9:$C$71,$B11)&gt;=1,INDEX(Rd12!$P$9:$P$71,MATCH($B11,Rd12!$C$9:$C$71,0)),0)</f>
        <v>95</v>
      </c>
      <c r="Q11" s="120">
        <f t="shared" si="0"/>
        <v>0</v>
      </c>
      <c r="R11" s="27">
        <f t="shared" si="1"/>
        <v>866</v>
      </c>
      <c r="S11" s="11"/>
      <c r="T11" s="28">
        <f t="shared" si="2"/>
        <v>0</v>
      </c>
      <c r="U11" s="9">
        <f t="shared" si="3"/>
        <v>0</v>
      </c>
      <c r="V11" s="9">
        <f t="shared" si="4"/>
        <v>0</v>
      </c>
      <c r="W11" s="29">
        <f t="shared" si="5"/>
        <v>0</v>
      </c>
      <c r="X11" s="118">
        <f t="shared" si="6"/>
        <v>866</v>
      </c>
      <c r="Y11" s="3">
        <f t="shared" si="7"/>
        <v>9</v>
      </c>
      <c r="Z11" s="41">
        <v>0</v>
      </c>
      <c r="AA11" s="41">
        <f t="shared" si="8"/>
      </c>
      <c r="AB11" s="1"/>
    </row>
    <row r="12" spans="1:28" ht="13.5" customHeight="1">
      <c r="A12" s="86">
        <v>7</v>
      </c>
      <c r="B12" s="76" t="s">
        <v>91</v>
      </c>
      <c r="C12" s="22" t="s">
        <v>83</v>
      </c>
      <c r="D12" s="76" t="s">
        <v>4</v>
      </c>
      <c r="E12" s="8">
        <f>IF(COUNTIF(Rd1!$C$9:$C$70,$B12)&gt;=1,INDEX(Rd1!$K$9:$K$70,MATCH($B12,Rd1!$C$9:$C$70,0)),0)</f>
        <v>96</v>
      </c>
      <c r="F12" s="8">
        <f>IF(COUNTIF(Rd2!$C$9:$C$80,$B12)&gt;=1,INDEX(Rd2!$N$9:$N$80,MATCH($B12,Rd2!$C$9:$C$80,0)),0)</f>
        <v>93</v>
      </c>
      <c r="G12" s="8">
        <f>IF(COUNTIF(Rd3!$C$9:$C$79,$B12)&gt;=1,INDEX(Rd3!$O$9:$O$79,MATCH($B12,Rd3!$C$9:$C$79,0)),0)</f>
        <v>94</v>
      </c>
      <c r="H12" s="8">
        <f>IF(COUNTIF(Rd4!$C$9:$C$78,$B12)&gt;=1,INDEX(Rd4!$O$9:$O$78,MATCH($B12,Rd4!$C$9:$C$78,0)),0)</f>
        <v>94</v>
      </c>
      <c r="I12" s="8">
        <f>IF(COUNTIF(Rd5!$C$9:$C$78,$B12)&gt;=1,INDEX(Rd5!$M$9:$M$78,MATCH($B12,Rd5!$C$9:$C$78,0)),0)</f>
        <v>94</v>
      </c>
      <c r="J12" s="8">
        <f>IF(COUNTIF(Rd6!$C$9:$C$78,$B12)&gt;=1,INDEX(Rd6!$Q$9:$Q$78,MATCH($B12,Rd6!$C$9:$C$78,0)),0)</f>
        <v>91</v>
      </c>
      <c r="K12" s="8">
        <f>IF(COUNTIF(Rd7!$C$9:$C$78,$B12)&gt;=1,INDEX(Rd7!$M$9:$M$78,MATCH($B12,Rd7!$C$9:$C$78,0)),0)</f>
        <v>94</v>
      </c>
      <c r="L12" s="8">
        <f>IF(COUNTIF(Rd8!$C$9:$C$78,$B12)&gt;=1,INDEX(Rd8!$L$9:$L$78,MATCH($B12,Rd8!$C$9:$C$78,0)),0)</f>
        <v>96</v>
      </c>
      <c r="M12" s="8">
        <f>IF(COUNTIF(Rd9!$C$9:$C$51,$B12)&gt;=1,INDEX(Rd9!$L$9:$L$51,MATCH($B12,Rd9!$C$9:$C$51,0)),0)</f>
        <v>94</v>
      </c>
      <c r="N12" s="8">
        <f>IF(COUNTIF(Rd10!$C$9:$C$51,$B12)&gt;=1,INDEX(Rd10!$N$9:$N$51,MATCH($B12,Rd10!$C$9:$C$51,0)),0)</f>
        <v>95</v>
      </c>
      <c r="O12" s="8">
        <f>IF(COUNTIF(Rd11!$C$9:$C$51,$B12)&gt;=1,INDEX(Rd11!$N$9:$N$51,MATCH($B12,Rd11!$C$9:$C$51,0)),0)</f>
        <v>93</v>
      </c>
      <c r="P12" s="8">
        <f>IF(COUNTIF(Rd12!$C$9:$C$71,$B12)&gt;=1,INDEX(Rd12!$P$9:$P$71,MATCH($B12,Rd12!$C$9:$C$71,0)),0)</f>
        <v>92</v>
      </c>
      <c r="Q12" s="120">
        <f t="shared" si="0"/>
        <v>0</v>
      </c>
      <c r="R12" s="27">
        <f t="shared" si="1"/>
        <v>1126</v>
      </c>
      <c r="S12" s="11"/>
      <c r="T12" s="28">
        <f t="shared" si="2"/>
        <v>91</v>
      </c>
      <c r="U12" s="9">
        <f t="shared" si="3"/>
        <v>92</v>
      </c>
      <c r="V12" s="9">
        <f t="shared" si="4"/>
        <v>93</v>
      </c>
      <c r="W12" s="29">
        <f t="shared" si="5"/>
        <v>0</v>
      </c>
      <c r="X12" s="118">
        <f t="shared" si="6"/>
        <v>850</v>
      </c>
      <c r="Y12" s="3">
        <f t="shared" si="7"/>
        <v>12</v>
      </c>
      <c r="Z12" s="41">
        <v>0</v>
      </c>
      <c r="AA12" s="41" t="str">
        <f t="shared" si="8"/>
        <v>Yes</v>
      </c>
      <c r="AB12" s="22"/>
    </row>
    <row r="13" spans="1:27" ht="13.5" customHeight="1">
      <c r="A13" s="86">
        <v>8</v>
      </c>
      <c r="B13" s="76" t="s">
        <v>214</v>
      </c>
      <c r="C13" s="22" t="s">
        <v>83</v>
      </c>
      <c r="D13" s="76" t="s">
        <v>60</v>
      </c>
      <c r="E13" s="8">
        <f>IF(COUNTIF(Rd1!$C$9:$C$70,$B13)&gt;=1,INDEX(Rd1!$K$9:$K$70,MATCH($B13,Rd1!$C$9:$C$70,0)),0)</f>
        <v>92</v>
      </c>
      <c r="F13" s="8">
        <f>IF(COUNTIF(Rd2!$C$9:$C$80,$B13)&gt;=1,INDEX(Rd2!$N$9:$N$80,MATCH($B13,Rd2!$C$9:$C$80,0)),0)</f>
        <v>94</v>
      </c>
      <c r="G13" s="8">
        <f>IF(COUNTIF(Rd3!$C$9:$C$79,$B13)&gt;=1,INDEX(Rd3!$O$9:$O$79,MATCH($B13,Rd3!$C$9:$C$79,0)),0)</f>
        <v>96</v>
      </c>
      <c r="H13" s="8">
        <f>IF(COUNTIF(Rd4!$C$9:$C$78,$B13)&gt;=1,INDEX(Rd4!$O$9:$O$78,MATCH($B13,Rd4!$C$9:$C$78,0)),0)</f>
        <v>95</v>
      </c>
      <c r="I13" s="8">
        <f>IF(COUNTIF(Rd5!$C$9:$C$78,$B13)&gt;=1,INDEX(Rd5!$M$9:$M$78,MATCH($B13,Rd5!$C$9:$C$78,0)),0)</f>
        <v>93</v>
      </c>
      <c r="J13" s="8">
        <f>IF(COUNTIF(Rd6!$C$9:$C$78,$B13)&gt;=1,INDEX(Rd6!$Q$9:$Q$78,MATCH($B13,Rd6!$C$9:$C$78,0)),0)</f>
        <v>95</v>
      </c>
      <c r="K13" s="8">
        <f>IF(COUNTIF(Rd7!$C$9:$C$78,$B13)&gt;=1,INDEX(Rd7!$M$9:$M$78,MATCH($B13,Rd7!$C$9:$C$78,0)),0)</f>
        <v>0</v>
      </c>
      <c r="L13" s="8">
        <f>IF(COUNTIF(Rd8!$C$9:$C$78,$B13)&gt;=1,INDEX(Rd8!$L$9:$L$78,MATCH($B13,Rd8!$C$9:$C$78,0)),0)</f>
        <v>91</v>
      </c>
      <c r="M13" s="8">
        <f>IF(COUNTIF(Rd9!$C$9:$C$51,$B13)&gt;=1,INDEX(Rd9!$L$9:$L$51,MATCH($B13,Rd9!$C$9:$C$51,0)),0)</f>
        <v>91</v>
      </c>
      <c r="N13" s="8">
        <f>IF(COUNTIF(Rd10!$C$9:$C$51,$B13)&gt;=1,INDEX(Rd10!$N$9:$N$51,MATCH($B13,Rd10!$C$9:$C$51,0)),0)</f>
        <v>0</v>
      </c>
      <c r="O13" s="8">
        <f>IF(COUNTIF(Rd11!$C$9:$C$51,$B13)&gt;=1,INDEX(Rd11!$N$9:$N$51,MATCH($B13,Rd11!$C$9:$C$51,0)),0)</f>
        <v>92</v>
      </c>
      <c r="P13" s="8">
        <f>IF(COUNTIF(Rd12!$C$9:$C$71,$B13)&gt;=1,INDEX(Rd12!$P$9:$P$71,MATCH($B13,Rd12!$C$9:$C$71,0)),0)</f>
        <v>85</v>
      </c>
      <c r="Q13" s="120">
        <f t="shared" si="0"/>
        <v>0</v>
      </c>
      <c r="R13" s="27">
        <f t="shared" si="1"/>
        <v>924</v>
      </c>
      <c r="S13" s="11"/>
      <c r="T13" s="28">
        <f t="shared" si="2"/>
        <v>0</v>
      </c>
      <c r="U13" s="9">
        <f t="shared" si="3"/>
        <v>0</v>
      </c>
      <c r="V13" s="9">
        <f t="shared" si="4"/>
        <v>85</v>
      </c>
      <c r="W13" s="29">
        <f t="shared" si="5"/>
        <v>0</v>
      </c>
      <c r="X13" s="118">
        <f t="shared" si="6"/>
        <v>839</v>
      </c>
      <c r="Y13" s="3">
        <f t="shared" si="7"/>
        <v>10</v>
      </c>
      <c r="Z13" s="41">
        <v>0</v>
      </c>
      <c r="AA13" s="41">
        <f t="shared" si="8"/>
      </c>
    </row>
    <row r="14" spans="1:27" ht="13.5" customHeight="1">
      <c r="A14" s="86">
        <v>9</v>
      </c>
      <c r="B14" s="76" t="s">
        <v>92</v>
      </c>
      <c r="C14" s="22" t="s">
        <v>83</v>
      </c>
      <c r="D14" s="76" t="s">
        <v>58</v>
      </c>
      <c r="E14" s="8">
        <f>IF(COUNTIF(Rd1!$C$9:$C$70,$B14)&gt;=1,INDEX(Rd1!$K$9:$K$70,MATCH($B14,Rd1!$C$9:$C$70,0)),0)</f>
        <v>95</v>
      </c>
      <c r="F14" s="8">
        <f>IF(COUNTIF(Rd2!$C$9:$C$80,$B14)&gt;=1,INDEX(Rd2!$N$9:$N$80,MATCH($B14,Rd2!$C$9:$C$80,0)),0)</f>
        <v>92</v>
      </c>
      <c r="G14" s="8">
        <f>IF(COUNTIF(Rd3!$C$9:$C$79,$B14)&gt;=1,INDEX(Rd3!$O$9:$O$79,MATCH($B14,Rd3!$C$9:$C$79,0)),0)</f>
        <v>92</v>
      </c>
      <c r="H14" s="8">
        <f>IF(COUNTIF(Rd4!$C$9:$C$78,$B14)&gt;=1,INDEX(Rd4!$O$9:$O$78,MATCH($B14,Rd4!$C$9:$C$78,0)),0)</f>
        <v>92</v>
      </c>
      <c r="I14" s="8">
        <f>IF(COUNTIF(Rd5!$C$9:$C$78,$B14)&gt;=1,INDEX(Rd5!$M$9:$M$78,MATCH($B14,Rd5!$C$9:$C$78,0)),0)</f>
        <v>90</v>
      </c>
      <c r="J14" s="8">
        <f>IF(COUNTIF(Rd6!$C$9:$C$78,$B14)&gt;=1,INDEX(Rd6!$Q$9:$Q$78,MATCH($B14,Rd6!$C$9:$C$78,0)),0)</f>
        <v>92</v>
      </c>
      <c r="K14" s="8">
        <f>IF(COUNTIF(Rd7!$C$9:$C$78,$B14)&gt;=1,INDEX(Rd7!$M$9:$M$78,MATCH($B14,Rd7!$C$9:$C$78,0)),0)</f>
        <v>92</v>
      </c>
      <c r="L14" s="8">
        <f>IF(COUNTIF(Rd8!$C$9:$C$78,$B14)&gt;=1,INDEX(Rd8!$L$9:$L$78,MATCH($B14,Rd8!$C$9:$C$78,0)),0)</f>
        <v>92</v>
      </c>
      <c r="M14" s="8">
        <v>0</v>
      </c>
      <c r="N14" s="8">
        <f>IF(COUNTIF(Rd10!$C$9:$C$51,$B14)&gt;=1,INDEX(Rd10!$N$9:$N$51,MATCH($B14,Rd10!$C$9:$C$51,0)),0)</f>
        <v>0</v>
      </c>
      <c r="O14" s="8">
        <f>IF(COUNTIF(Rd11!$C$9:$C$51,$B14)&gt;=1,INDEX(Rd11!$N$9:$N$51,MATCH($B14,Rd11!$C$9:$C$51,0)),0)</f>
        <v>91</v>
      </c>
      <c r="P14" s="8">
        <f>IF(COUNTIF(Rd12!$C$9:$C$71,$B14)&gt;=1,INDEX(Rd12!$P$9:$P$71,MATCH($B14,Rd12!$C$9:$C$71,0)),0)</f>
        <v>87</v>
      </c>
      <c r="Q14" s="120">
        <f t="shared" si="0"/>
        <v>0</v>
      </c>
      <c r="R14" s="27">
        <f t="shared" si="1"/>
        <v>915</v>
      </c>
      <c r="S14" s="11"/>
      <c r="T14" s="28">
        <f t="shared" si="2"/>
        <v>0</v>
      </c>
      <c r="U14" s="9">
        <f t="shared" si="3"/>
        <v>0</v>
      </c>
      <c r="V14" s="9">
        <f t="shared" si="4"/>
        <v>87</v>
      </c>
      <c r="W14" s="29">
        <f t="shared" si="5"/>
        <v>0</v>
      </c>
      <c r="X14" s="118">
        <f t="shared" si="6"/>
        <v>828</v>
      </c>
      <c r="Y14" s="3">
        <f t="shared" si="7"/>
        <v>10</v>
      </c>
      <c r="Z14" s="41">
        <v>0</v>
      </c>
      <c r="AA14" s="41">
        <f t="shared" si="8"/>
      </c>
    </row>
    <row r="15" spans="1:27" ht="13.5" customHeight="1">
      <c r="A15" s="86">
        <v>10</v>
      </c>
      <c r="B15" s="76" t="s">
        <v>110</v>
      </c>
      <c r="C15" s="22" t="s">
        <v>83</v>
      </c>
      <c r="D15" s="76" t="s">
        <v>25</v>
      </c>
      <c r="E15" s="8">
        <f>IF(COUNTIF(Rd1!$C$9:$C$70,$B15)&gt;=1,INDEX(Rd1!$K$9:$K$70,MATCH($B15,Rd1!$C$9:$C$70,0)),0)</f>
        <v>79</v>
      </c>
      <c r="F15" s="8">
        <f>IF(COUNTIF(Rd2!$C$9:$C$80,$B15)&gt;=1,INDEX(Rd2!$N$9:$N$80,MATCH($B15,Rd2!$C$9:$C$80,0)),0)</f>
        <v>89</v>
      </c>
      <c r="G15" s="8">
        <f>IF(COUNTIF(Rd3!$C$9:$C$79,$B15)&gt;=1,INDEX(Rd3!$O$9:$O$79,MATCH($B15,Rd3!$C$9:$C$79,0)),0)</f>
        <v>91</v>
      </c>
      <c r="H15" s="8">
        <f>IF(COUNTIF(Rd4!$C$9:$C$78,$B15)&gt;=1,INDEX(Rd4!$O$9:$O$78,MATCH($B15,Rd4!$C$9:$C$78,0)),0)</f>
        <v>91</v>
      </c>
      <c r="I15" s="8">
        <f>IF(COUNTIF(Rd5!$C$9:$C$78,$B15)&gt;=1,INDEX(Rd5!$M$9:$M$78,MATCH($B15,Rd5!$C$9:$C$78,0)),0)</f>
        <v>91</v>
      </c>
      <c r="J15" s="8">
        <f>IF(COUNTIF(Rd6!$C$9:$C$78,$B15)&gt;=1,INDEX(Rd6!$Q$9:$Q$78,MATCH($B15,Rd6!$C$9:$C$78,0)),0)</f>
        <v>94</v>
      </c>
      <c r="K15" s="8">
        <f>IF(COUNTIF(Rd7!$C$9:$C$78,$B15)&gt;=1,INDEX(Rd7!$M$9:$M$78,MATCH($B15,Rd7!$C$9:$C$78,0)),0)</f>
        <v>91</v>
      </c>
      <c r="L15" s="8">
        <f>IF(COUNTIF(Rd8!$C$9:$C$78,$B15)&gt;=1,INDEX(Rd8!$L$9:$L$78,MATCH($B15,Rd8!$C$9:$C$78,0)),0)</f>
        <v>90</v>
      </c>
      <c r="M15" s="8">
        <f>IF(COUNTIF(Rd9!$C$9:$C$51,$B15)&gt;=1,INDEX(Rd9!$L$9:$L$51,MATCH($B15,Rd9!$C$9:$C$51,0)),0)</f>
        <v>92</v>
      </c>
      <c r="N15" s="8">
        <f>IF(COUNTIF(Rd10!$C$9:$C$51,$B15)&gt;=1,INDEX(Rd10!$N$9:$N$51,MATCH($B15,Rd10!$C$9:$C$51,0)),0)</f>
        <v>90</v>
      </c>
      <c r="O15" s="8">
        <f>IF(COUNTIF(Rd11!$C$9:$C$51,$B15)&gt;=1,INDEX(Rd11!$N$9:$N$51,MATCH($B15,Rd11!$C$9:$C$51,0)),0)</f>
        <v>84</v>
      </c>
      <c r="P15" s="8">
        <f>IF(COUNTIF(Rd12!$C$9:$C$71,$B15)&gt;=1,INDEX(Rd12!$P$9:$P$71,MATCH($B15,Rd12!$C$9:$C$71,0)),0)</f>
        <v>83</v>
      </c>
      <c r="Q15" s="120">
        <f t="shared" si="0"/>
        <v>0</v>
      </c>
      <c r="R15" s="27">
        <f t="shared" si="1"/>
        <v>1065</v>
      </c>
      <c r="S15" s="11"/>
      <c r="T15" s="28">
        <f t="shared" si="2"/>
        <v>79</v>
      </c>
      <c r="U15" s="9">
        <f t="shared" si="3"/>
        <v>83</v>
      </c>
      <c r="V15" s="9">
        <f t="shared" si="4"/>
        <v>84</v>
      </c>
      <c r="W15" s="29">
        <f t="shared" si="5"/>
        <v>0</v>
      </c>
      <c r="X15" s="118">
        <f t="shared" si="6"/>
        <v>819</v>
      </c>
      <c r="Y15" s="3">
        <f t="shared" si="7"/>
        <v>12</v>
      </c>
      <c r="Z15" s="41">
        <v>0</v>
      </c>
      <c r="AA15" s="41" t="str">
        <f t="shared" si="8"/>
        <v>Yes</v>
      </c>
    </row>
    <row r="16" spans="1:27" ht="13.5" customHeight="1">
      <c r="A16" s="86">
        <v>11</v>
      </c>
      <c r="B16" s="76" t="s">
        <v>115</v>
      </c>
      <c r="C16" s="22" t="s">
        <v>83</v>
      </c>
      <c r="D16" s="76" t="s">
        <v>54</v>
      </c>
      <c r="E16" s="8">
        <f>IF(COUNTIF(Rd1!$C$9:$C$70,$B16)&gt;=1,INDEX(Rd1!$K$9:$K$70,MATCH($B16,Rd1!$C$9:$C$70,0)),0)</f>
        <v>76</v>
      </c>
      <c r="F16" s="8">
        <f>IF(COUNTIF(Rd2!$C$9:$C$80,$B16)&gt;=1,INDEX(Rd2!$N$9:$N$80,MATCH($B16,Rd2!$C$9:$C$80,0)),0)</f>
        <v>84</v>
      </c>
      <c r="G16" s="8">
        <f>IF(COUNTIF(Rd3!$C$9:$C$79,$B16)&gt;=1,INDEX(Rd3!$O$9:$O$79,MATCH($B16,Rd3!$C$9:$C$79,0)),0)</f>
        <v>85</v>
      </c>
      <c r="H16" s="8">
        <f>IF(COUNTIF(Rd4!$C$9:$C$78,$B16)&gt;=1,INDEX(Rd4!$O$9:$O$78,MATCH($B16,Rd4!$C$9:$C$78,0)),0)</f>
        <v>89</v>
      </c>
      <c r="I16" s="8">
        <f>IF(COUNTIF(Rd5!$C$9:$C$78,$B16)&gt;=1,INDEX(Rd5!$M$9:$M$78,MATCH($B16,Rd5!$C$9:$C$78,0)),0)</f>
        <v>92</v>
      </c>
      <c r="J16" s="8">
        <f>IF(COUNTIF(Rd6!$C$9:$C$78,$B16)&gt;=1,INDEX(Rd6!$Q$9:$Q$78,MATCH($B16,Rd6!$C$9:$C$78,0)),0)</f>
        <v>90</v>
      </c>
      <c r="K16" s="8">
        <f>IF(COUNTIF(Rd7!$C$9:$C$78,$B16)&gt;=1,INDEX(Rd7!$M$9:$M$78,MATCH($B16,Rd7!$C$9:$C$78,0)),0)</f>
        <v>79</v>
      </c>
      <c r="L16" s="8">
        <f>IF(COUNTIF(Rd8!$C$9:$C$78,$B16)&gt;=1,INDEX(Rd8!$L$9:$L$78,MATCH($B16,Rd8!$C$9:$C$78,0)),0)</f>
        <v>88</v>
      </c>
      <c r="M16" s="8">
        <f>IF(COUNTIF(Rd9!$C$9:$C$51,$B16)&gt;=1,INDEX(Rd9!$L$9:$L$51,MATCH($B16,Rd9!$C$9:$C$51,0)),0)</f>
        <v>93</v>
      </c>
      <c r="N16" s="8">
        <f>IF(COUNTIF(Rd10!$C$9:$C$51,$B16)&gt;=1,INDEX(Rd10!$N$9:$N$51,MATCH($B16,Rd10!$C$9:$C$51,0)),0)</f>
        <v>91</v>
      </c>
      <c r="O16" s="8">
        <f>IF(COUNTIF(Rd11!$C$9:$C$51,$B16)&gt;=1,INDEX(Rd11!$N$9:$N$51,MATCH($B16,Rd11!$C$9:$C$51,0)),0)</f>
        <v>87</v>
      </c>
      <c r="P16" s="8">
        <f>IF(COUNTIF(Rd12!$C$9:$C$71,$B16)&gt;=1,INDEX(Rd12!$P$9:$P$71,MATCH($B16,Rd12!$C$9:$C$71,0)),0)</f>
        <v>91</v>
      </c>
      <c r="Q16" s="120">
        <f t="shared" si="0"/>
        <v>90.125</v>
      </c>
      <c r="R16" s="27">
        <f t="shared" si="1"/>
        <v>1135.125</v>
      </c>
      <c r="S16" s="11"/>
      <c r="T16" s="28">
        <f t="shared" si="2"/>
        <v>76</v>
      </c>
      <c r="U16" s="9">
        <f t="shared" si="3"/>
        <v>79</v>
      </c>
      <c r="V16" s="9">
        <f t="shared" si="4"/>
        <v>84</v>
      </c>
      <c r="W16" s="29">
        <f t="shared" si="5"/>
        <v>85</v>
      </c>
      <c r="X16" s="118">
        <f t="shared" si="6"/>
        <v>811.125</v>
      </c>
      <c r="Y16" s="3">
        <f t="shared" si="7"/>
        <v>12</v>
      </c>
      <c r="Z16" s="41">
        <v>1</v>
      </c>
      <c r="AA16" s="41" t="str">
        <f t="shared" si="8"/>
        <v>Yes</v>
      </c>
    </row>
    <row r="17" spans="1:27" ht="13.5" customHeight="1">
      <c r="A17" s="86">
        <v>12</v>
      </c>
      <c r="B17" s="76" t="s">
        <v>325</v>
      </c>
      <c r="C17" s="22" t="s">
        <v>83</v>
      </c>
      <c r="D17" s="76" t="s">
        <v>30</v>
      </c>
      <c r="E17" s="8">
        <f>IF(COUNTIF(Rd1!$C$9:$C$70,$B17)&gt;=1,INDEX(Rd1!$K$9:$K$70,MATCH($B17,Rd1!$C$9:$C$70,0)),0)</f>
        <v>87</v>
      </c>
      <c r="F17" s="8">
        <f>IF(COUNTIF(Rd2!$C$9:$C$80,$B17)&gt;=1,INDEX(Rd2!$N$9:$N$80,MATCH($B17,Rd2!$C$9:$C$80,0)),0)</f>
        <v>86</v>
      </c>
      <c r="G17" s="8">
        <f>IF(COUNTIF(Rd3!$C$9:$C$79,$B17)&gt;=1,INDEX(Rd3!$O$9:$O$79,MATCH($B17,Rd3!$C$9:$C$79,0)),0)</f>
        <v>0</v>
      </c>
      <c r="H17" s="8">
        <f>IF(COUNTIF(Rd4!$C$9:$C$78,$B17)&gt;=1,INDEX(Rd4!$O$9:$O$78,MATCH($B17,Rd4!$C$9:$C$78,0)),0)</f>
        <v>0</v>
      </c>
      <c r="I17" s="8">
        <f>IF(COUNTIF(Rd5!$C$9:$C$78,$B17)&gt;=1,INDEX(Rd5!$M$9:$M$78,MATCH($B17,Rd5!$C$9:$C$78,0)),0)</f>
        <v>87</v>
      </c>
      <c r="J17" s="8">
        <f>IF(COUNTIF(Rd6!$C$9:$C$78,$B17)&gt;=1,INDEX(Rd6!$Q$9:$Q$78,MATCH($B17,Rd6!$C$9:$C$78,0)),0)</f>
        <v>93</v>
      </c>
      <c r="K17" s="8">
        <f>IF(COUNTIF(Rd7!$C$9:$C$78,$B17)&gt;=1,INDEX(Rd7!$M$9:$M$78,MATCH($B17,Rd7!$C$9:$C$78,0)),0)</f>
        <v>87</v>
      </c>
      <c r="L17" s="8">
        <f>IF(COUNTIF(Rd8!$C$9:$C$78,$B17)&gt;=1,INDEX(Rd8!$L$9:$L$78,MATCH($B17,Rd8!$C$9:$C$78,0)),0)</f>
        <v>94</v>
      </c>
      <c r="M17" s="8">
        <f>IF(COUNTIF(Rd9!$C$9:$C$51,$B17)&gt;=1,INDEX(Rd9!$L$9:$L$51,MATCH($B17,Rd9!$C$9:$C$51,0)),0)</f>
        <v>0</v>
      </c>
      <c r="N17" s="8">
        <f>IF(COUNTIF(Rd10!$C$9:$C$51,$B17)&gt;=1,INDEX(Rd10!$N$9:$N$51,MATCH($B17,Rd10!$C$9:$C$51,0)),0)</f>
        <v>94</v>
      </c>
      <c r="O17" s="8">
        <f>IF(COUNTIF(Rd11!$C$9:$C$51,$B17)&gt;=1,INDEX(Rd11!$N$9:$N$51,MATCH($B17,Rd11!$C$9:$C$51,0)),0)</f>
        <v>89</v>
      </c>
      <c r="P17" s="8">
        <f>IF(COUNTIF(Rd12!$C$9:$C$71,$B17)&gt;=1,INDEX(Rd12!$P$9:$P$71,MATCH($B17,Rd12!$C$9:$C$71,0)),0)</f>
        <v>94</v>
      </c>
      <c r="Q17" s="120">
        <f t="shared" si="0"/>
        <v>0</v>
      </c>
      <c r="R17" s="27">
        <f t="shared" si="1"/>
        <v>811</v>
      </c>
      <c r="S17" s="11"/>
      <c r="T17" s="28">
        <f t="shared" si="2"/>
        <v>0</v>
      </c>
      <c r="U17" s="9">
        <f t="shared" si="3"/>
        <v>0</v>
      </c>
      <c r="V17" s="9">
        <f t="shared" si="4"/>
        <v>0</v>
      </c>
      <c r="W17" s="29">
        <f t="shared" si="5"/>
        <v>0</v>
      </c>
      <c r="X17" s="118">
        <f t="shared" si="6"/>
        <v>811</v>
      </c>
      <c r="Y17" s="3">
        <f t="shared" si="7"/>
        <v>9</v>
      </c>
      <c r="Z17" s="41">
        <v>0</v>
      </c>
      <c r="AA17" s="41">
        <f t="shared" si="8"/>
      </c>
    </row>
    <row r="18" spans="1:27" ht="13.5" customHeight="1">
      <c r="A18" s="86">
        <v>13</v>
      </c>
      <c r="B18" s="76" t="s">
        <v>96</v>
      </c>
      <c r="C18" s="22" t="s">
        <v>83</v>
      </c>
      <c r="D18" s="76" t="s">
        <v>25</v>
      </c>
      <c r="E18" s="8">
        <f>IF(COUNTIF(Rd1!$C$9:$C$70,$B18)&gt;=1,INDEX(Rd1!$K$9:$K$70,MATCH($B18,Rd1!$C$9:$C$70,0)),0)</f>
        <v>90</v>
      </c>
      <c r="F18" s="8">
        <f>IF(COUNTIF(Rd2!$C$9:$C$80,$B18)&gt;=1,INDEX(Rd2!$N$9:$N$80,MATCH($B18,Rd2!$C$9:$C$80,0)),0)</f>
        <v>88</v>
      </c>
      <c r="G18" s="8">
        <f>IF(COUNTIF(Rd3!$C$9:$C$79,$B18)&gt;=1,INDEX(Rd3!$O$9:$O$79,MATCH($B18,Rd3!$C$9:$C$79,0)),0)</f>
        <v>90</v>
      </c>
      <c r="H18" s="8">
        <f>IF(COUNTIF(Rd4!$C$9:$C$78,$B18)&gt;=1,INDEX(Rd4!$O$9:$O$78,MATCH($B18,Rd4!$C$9:$C$78,0)),0)</f>
        <v>90</v>
      </c>
      <c r="I18" s="8">
        <f>IF(COUNTIF(Rd5!$C$9:$C$78,$B18)&gt;=1,INDEX(Rd5!$M$9:$M$78,MATCH($B18,Rd5!$C$9:$C$78,0)),0)</f>
        <v>86</v>
      </c>
      <c r="J18" s="8">
        <f>IF(COUNTIF(Rd6!$C$9:$C$78,$B18)&gt;=1,INDEX(Rd6!$Q$9:$Q$78,MATCH($B18,Rd6!$C$9:$C$78,0)),0)</f>
        <v>0</v>
      </c>
      <c r="K18" s="8">
        <f>IF(COUNTIF(Rd7!$C$9:$C$78,$B18)&gt;=1,INDEX(Rd7!$M$9:$M$78,MATCH($B18,Rd7!$C$9:$C$78,0)),0)</f>
        <v>88</v>
      </c>
      <c r="L18" s="8">
        <f>IF(COUNTIF(Rd8!$C$9:$C$78,$B18)&gt;=1,INDEX(Rd8!$L$9:$L$78,MATCH($B18,Rd8!$C$9:$C$78,0)),0)</f>
        <v>85</v>
      </c>
      <c r="M18" s="8">
        <f>IF(COUNTIF(Rd9!$C$9:$C$51,$B18)&gt;=1,INDEX(Rd9!$L$9:$L$51,MATCH($B18,Rd9!$C$9:$C$51,0)),0)</f>
        <v>87</v>
      </c>
      <c r="N18" s="8">
        <f>IF(COUNTIF(Rd10!$C$9:$C$51,$B18)&gt;=1,INDEX(Rd10!$N$9:$N$51,MATCH($B18,Rd10!$C$9:$C$51,0)),0)</f>
        <v>93</v>
      </c>
      <c r="O18" s="8">
        <f>IF(COUNTIF(Rd11!$C$9:$C$51,$B18)&gt;=1,INDEX(Rd11!$N$9:$N$51,MATCH($B18,Rd11!$C$9:$C$51,0)),0)</f>
        <v>94</v>
      </c>
      <c r="P18" s="8">
        <f>IF(COUNTIF(Rd12!$C$9:$C$71,$B18)&gt;=1,INDEX(Rd12!$P$9:$P$71,MATCH($B18,Rd12!$C$9:$C$71,0)),0)</f>
        <v>90</v>
      </c>
      <c r="Q18" s="120">
        <f t="shared" si="0"/>
        <v>0</v>
      </c>
      <c r="R18" s="27">
        <f t="shared" si="1"/>
        <v>981</v>
      </c>
      <c r="S18" s="11"/>
      <c r="T18" s="28">
        <f t="shared" si="2"/>
        <v>0</v>
      </c>
      <c r="U18" s="9">
        <f t="shared" si="3"/>
        <v>85</v>
      </c>
      <c r="V18" s="9">
        <f t="shared" si="4"/>
        <v>86</v>
      </c>
      <c r="W18" s="29">
        <f t="shared" si="5"/>
        <v>0</v>
      </c>
      <c r="X18" s="118">
        <f t="shared" si="6"/>
        <v>810</v>
      </c>
      <c r="Y18" s="3">
        <f t="shared" si="7"/>
        <v>11</v>
      </c>
      <c r="Z18" s="41">
        <v>0</v>
      </c>
      <c r="AA18" s="41">
        <f t="shared" si="8"/>
      </c>
    </row>
    <row r="19" spans="1:27" ht="13.5" customHeight="1">
      <c r="A19" s="86">
        <v>14</v>
      </c>
      <c r="B19" s="76" t="s">
        <v>95</v>
      </c>
      <c r="C19" s="22" t="s">
        <v>83</v>
      </c>
      <c r="D19" s="76" t="s">
        <v>4</v>
      </c>
      <c r="E19" s="8">
        <f>IF(COUNTIF(Rd1!$C$9:$C$70,$B19)&gt;=1,INDEX(Rd1!$K$9:$K$70,MATCH($B19,Rd1!$C$9:$C$70,0)),0)</f>
        <v>91</v>
      </c>
      <c r="F19" s="8">
        <f>IF(COUNTIF(Rd2!$C$9:$C$80,$B19)&gt;=1,INDEX(Rd2!$N$9:$N$80,MATCH($B19,Rd2!$C$9:$C$80,0)),0)</f>
        <v>91</v>
      </c>
      <c r="G19" s="8">
        <f>IF(COUNTIF(Rd3!$C$9:$C$79,$B19)&gt;=1,INDEX(Rd3!$O$9:$O$79,MATCH($B19,Rd3!$C$9:$C$79,0)),0)</f>
        <v>88</v>
      </c>
      <c r="H19" s="8">
        <f>IF(COUNTIF(Rd4!$C$9:$C$78,$B19)&gt;=1,INDEX(Rd4!$O$9:$O$78,MATCH($B19,Rd4!$C$9:$C$78,0)),0)</f>
        <v>88</v>
      </c>
      <c r="I19" s="8">
        <f>IF(COUNTIF(Rd5!$C$9:$C$78,$B19)&gt;=1,INDEX(Rd5!$M$9:$M$78,MATCH($B19,Rd5!$C$9:$C$78,0)),0)</f>
        <v>85</v>
      </c>
      <c r="J19" s="8">
        <f>IF(COUNTIF(Rd6!$C$9:$C$78,$B19)&gt;=1,INDEX(Rd6!$Q$9:$Q$78,MATCH($B19,Rd6!$C$9:$C$78,0)),0)</f>
        <v>86</v>
      </c>
      <c r="K19" s="8">
        <f>IF(COUNTIF(Rd7!$C$9:$C$78,$B19)&gt;=1,INDEX(Rd7!$M$9:$M$78,MATCH($B19,Rd7!$C$9:$C$78,0)),0)</f>
        <v>0</v>
      </c>
      <c r="L19" s="8">
        <f>IF(COUNTIF(Rd8!$C$9:$C$78,$B19)&gt;=1,INDEX(Rd8!$L$9:$L$78,MATCH($B19,Rd8!$C$9:$C$78,0)),0)</f>
        <v>87</v>
      </c>
      <c r="M19" s="8">
        <f>IF(COUNTIF(Rd9!$C$9:$C$51,$B19)&gt;=1,INDEX(Rd9!$L$9:$L$51,MATCH($B19,Rd9!$C$9:$C$51,0)),0)</f>
        <v>85</v>
      </c>
      <c r="N19" s="8">
        <f>IF(COUNTIF(Rd10!$C$9:$C$51,$B19)&gt;=1,INDEX(Rd10!$N$9:$N$51,MATCH($B19,Rd10!$C$9:$C$51,0)),0)</f>
        <v>0</v>
      </c>
      <c r="O19" s="8">
        <f>IF(COUNTIF(Rd11!$C$9:$C$51,$B19)&gt;=1,INDEX(Rd11!$N$9:$N$51,MATCH($B19,Rd11!$C$9:$C$51,0)),0)</f>
        <v>0</v>
      </c>
      <c r="P19" s="8">
        <f>IF(COUNTIF(Rd12!$C$9:$C$71,$B19)&gt;=1,INDEX(Rd12!$P$9:$P$71,MATCH($B19,Rd12!$C$9:$C$71,0)),0)</f>
        <v>79</v>
      </c>
      <c r="Q19" s="120">
        <f t="shared" si="0"/>
        <v>0</v>
      </c>
      <c r="R19" s="27">
        <f t="shared" si="1"/>
        <v>780</v>
      </c>
      <c r="S19" s="11"/>
      <c r="T19" s="28">
        <f t="shared" si="2"/>
        <v>0</v>
      </c>
      <c r="U19" s="9">
        <f t="shared" si="3"/>
        <v>0</v>
      </c>
      <c r="V19" s="9">
        <f t="shared" si="4"/>
        <v>0</v>
      </c>
      <c r="W19" s="29">
        <f t="shared" si="5"/>
        <v>0</v>
      </c>
      <c r="X19" s="118">
        <f t="shared" si="6"/>
        <v>780</v>
      </c>
      <c r="Y19" s="3">
        <f t="shared" si="7"/>
        <v>9</v>
      </c>
      <c r="Z19" s="41">
        <v>0</v>
      </c>
      <c r="AA19" s="41">
        <f t="shared" si="8"/>
      </c>
    </row>
    <row r="20" spans="1:27" ht="13.5" customHeight="1">
      <c r="A20" s="86">
        <v>15</v>
      </c>
      <c r="B20" s="76" t="s">
        <v>105</v>
      </c>
      <c r="C20" s="22" t="s">
        <v>83</v>
      </c>
      <c r="D20" s="76" t="s">
        <v>25</v>
      </c>
      <c r="E20" s="8">
        <f>IF(COUNTIF(Rd1!$C$9:$C$70,$B20)&gt;=1,INDEX(Rd1!$K$9:$K$70,MATCH($B20,Rd1!$C$9:$C$70,0)),0)</f>
        <v>84</v>
      </c>
      <c r="F20" s="8">
        <f>IF(COUNTIF(Rd2!$C$9:$C$80,$B20)&gt;=1,INDEX(Rd2!$N$9:$N$80,MATCH($B20,Rd2!$C$9:$C$80,0)),0)</f>
        <v>79</v>
      </c>
      <c r="G20" s="8">
        <f>IF(COUNTIF(Rd3!$C$9:$C$79,$B20)&gt;=1,INDEX(Rd3!$O$9:$O$79,MATCH($B20,Rd3!$C$9:$C$79,0)),0)</f>
        <v>76</v>
      </c>
      <c r="H20" s="8">
        <f>IF(COUNTIF(Rd4!$C$9:$C$78,$B20)&gt;=1,INDEX(Rd4!$O$9:$O$78,MATCH($B20,Rd4!$C$9:$C$78,0)),0)</f>
        <v>0</v>
      </c>
      <c r="I20" s="8">
        <f>IF(COUNTIF(Rd5!$C$9:$C$78,$B20)&gt;=1,INDEX(Rd5!$M$9:$M$78,MATCH($B20,Rd5!$C$9:$C$78,0)),0)</f>
        <v>66</v>
      </c>
      <c r="J20" s="8">
        <f>IF(COUNTIF(Rd6!$C$9:$C$78,$B20)&gt;=1,INDEX(Rd6!$Q$9:$Q$78,MATCH($B20,Rd6!$C$9:$C$78,0)),0)</f>
        <v>81</v>
      </c>
      <c r="K20" s="8">
        <f>IF(COUNTIF(Rd7!$C$9:$C$78,$B20)&gt;=1,INDEX(Rd7!$M$9:$M$78,MATCH($B20,Rd7!$C$9:$C$78,0)),0)</f>
        <v>80</v>
      </c>
      <c r="L20" s="8">
        <f>IF(COUNTIF(Rd8!$C$9:$C$78,$B20)&gt;=1,INDEX(Rd8!$L$9:$L$78,MATCH($B20,Rd8!$C$9:$C$78,0)),0)</f>
        <v>83</v>
      </c>
      <c r="M20" s="8">
        <f>IF(COUNTIF(Rd9!$C$9:$C$51,$B20)&gt;=1,INDEX(Rd9!$L$9:$L$51,MATCH($B20,Rd9!$C$9:$C$51,0)),0)</f>
        <v>86</v>
      </c>
      <c r="N20" s="8">
        <f>IF(COUNTIF(Rd10!$C$9:$C$51,$B20)&gt;=1,INDEX(Rd10!$N$9:$N$51,MATCH($B20,Rd10!$C$9:$C$51,0)),0)</f>
        <v>89</v>
      </c>
      <c r="O20" s="8">
        <f>IF(COUNTIF(Rd11!$C$9:$C$51,$B20)&gt;=1,INDEX(Rd11!$N$9:$N$51,MATCH($B20,Rd11!$C$9:$C$51,0)),0)</f>
        <v>86</v>
      </c>
      <c r="P20" s="8">
        <f>IF(COUNTIF(Rd12!$C$9:$C$71,$B20)&gt;=1,INDEX(Rd12!$P$9:$P$71,MATCH($B20,Rd12!$C$9:$C$71,0)),0)</f>
        <v>86</v>
      </c>
      <c r="Q20" s="120">
        <f t="shared" si="0"/>
        <v>0</v>
      </c>
      <c r="R20" s="27">
        <f t="shared" si="1"/>
        <v>896</v>
      </c>
      <c r="S20" s="11"/>
      <c r="T20" s="28">
        <f t="shared" si="2"/>
        <v>0</v>
      </c>
      <c r="U20" s="9">
        <f t="shared" si="3"/>
        <v>66</v>
      </c>
      <c r="V20" s="9">
        <f t="shared" si="4"/>
        <v>76</v>
      </c>
      <c r="W20" s="29">
        <f t="shared" si="5"/>
        <v>0</v>
      </c>
      <c r="X20" s="118">
        <f t="shared" si="6"/>
        <v>754</v>
      </c>
      <c r="Y20" s="3">
        <f t="shared" si="7"/>
        <v>11</v>
      </c>
      <c r="Z20" s="41">
        <v>0</v>
      </c>
      <c r="AA20" s="41">
        <f t="shared" si="8"/>
      </c>
    </row>
    <row r="21" spans="1:27" ht="13.5" customHeight="1">
      <c r="A21" s="159">
        <v>16</v>
      </c>
      <c r="B21" s="160" t="s">
        <v>259</v>
      </c>
      <c r="C21" s="161" t="s">
        <v>114</v>
      </c>
      <c r="D21" s="160" t="s">
        <v>25</v>
      </c>
      <c r="E21" s="134">
        <f>IF(COUNTIF(Rd1!$C$9:$C$70,$B21)&gt;=1,INDEX(Rd1!$K$9:$K$70,MATCH($B21,Rd1!$C$9:$C$70,0)),0)</f>
        <v>75</v>
      </c>
      <c r="F21" s="134">
        <f>IF(COUNTIF(Rd2!$C$9:$C$80,$B21)&gt;=1,INDEX(Rd2!$N$9:$N$80,MATCH($B21,Rd2!$C$9:$C$80,0)),0)</f>
        <v>78</v>
      </c>
      <c r="G21" s="134">
        <f>IF(COUNTIF(Rd3!$C$9:$C$79,$B21)&gt;=1,INDEX(Rd3!$O$9:$O$79,MATCH($B21,Rd3!$C$9:$C$79,0)),0)</f>
        <v>78</v>
      </c>
      <c r="H21" s="134">
        <f>IF(COUNTIF(Rd4!$C$9:$C$78,$B21)&gt;=1,INDEX(Rd4!$O$9:$O$78,MATCH($B21,Rd4!$C$9:$C$78,0)),0)</f>
        <v>82</v>
      </c>
      <c r="I21" s="134">
        <f>IF(COUNTIF(Rd5!$C$9:$C$78,$B21)&gt;=1,INDEX(Rd5!$M$9:$M$78,MATCH($B21,Rd5!$C$9:$C$78,0)),0)</f>
        <v>81</v>
      </c>
      <c r="J21" s="134">
        <f>IF(COUNTIF(Rd6!$C$9:$C$78,$B21)&gt;=1,INDEX(Rd6!$Q$9:$Q$78,MATCH($B21,Rd6!$C$9:$C$78,0)),0)</f>
        <v>82</v>
      </c>
      <c r="K21" s="134">
        <f>IF(COUNTIF(Rd7!$C$9:$C$78,$B21)&gt;=1,INDEX(Rd7!$M$9:$M$78,MATCH($B21,Rd7!$C$9:$C$78,0)),0)</f>
        <v>85</v>
      </c>
      <c r="L21" s="134">
        <f>IF(COUNTIF(Rd8!$C$9:$C$78,$B21)&gt;=1,INDEX(Rd8!$L$9:$L$78,MATCH($B21,Rd8!$C$9:$C$78,0)),0)</f>
        <v>78</v>
      </c>
      <c r="M21" s="134">
        <f>IF(COUNTIF(Rd9!$C$9:$C$51,$B21)&gt;=1,INDEX(Rd9!$L$9:$L$51,MATCH($B21,Rd9!$C$9:$C$51,0)),0)</f>
        <v>84</v>
      </c>
      <c r="N21" s="134">
        <f>IF(COUNTIF(Rd10!$C$9:$C$51,$B21)&gt;=1,INDEX(Rd10!$N$9:$N$51,MATCH($B21,Rd10!$C$9:$C$51,0)),0)</f>
        <v>88</v>
      </c>
      <c r="O21" s="134">
        <f>IF(COUNTIF(Rd11!$C$9:$C$51,$B21)&gt;=1,INDEX(Rd11!$N$9:$N$51,MATCH($B21,Rd11!$C$9:$C$51,0)),0)</f>
        <v>85</v>
      </c>
      <c r="P21" s="134">
        <f>IF(COUNTIF(Rd12!$C$9:$C$71,$B21)&gt;=1,INDEX(Rd12!$P$9:$P$71,MATCH($B21,Rd12!$C$9:$C$71,0)),0)</f>
        <v>84</v>
      </c>
      <c r="Q21" s="162">
        <f t="shared" si="0"/>
        <v>0</v>
      </c>
      <c r="R21" s="163">
        <f t="shared" si="1"/>
        <v>980</v>
      </c>
      <c r="S21" s="11"/>
      <c r="T21" s="164">
        <f t="shared" si="2"/>
        <v>75</v>
      </c>
      <c r="U21" s="161">
        <f t="shared" si="3"/>
        <v>78</v>
      </c>
      <c r="V21" s="161">
        <f t="shared" si="4"/>
        <v>78</v>
      </c>
      <c r="W21" s="165">
        <f t="shared" si="5"/>
        <v>0</v>
      </c>
      <c r="X21" s="140">
        <f t="shared" si="6"/>
        <v>749</v>
      </c>
      <c r="Y21" s="3">
        <f t="shared" si="7"/>
        <v>12</v>
      </c>
      <c r="Z21" s="41">
        <v>0</v>
      </c>
      <c r="AA21" s="41" t="str">
        <f t="shared" si="8"/>
        <v>Yes</v>
      </c>
    </row>
    <row r="22" spans="1:27" ht="13.5" customHeight="1">
      <c r="A22" s="86">
        <v>17</v>
      </c>
      <c r="B22" s="76" t="s">
        <v>117</v>
      </c>
      <c r="C22" s="22" t="s">
        <v>83</v>
      </c>
      <c r="D22" s="76" t="s">
        <v>42</v>
      </c>
      <c r="E22" s="8">
        <f>IF(COUNTIF(Rd1!$C$9:$C$70,$B22)&gt;=1,INDEX(Rd1!$K$9:$K$70,MATCH($B22,Rd1!$C$9:$C$70,0)),0)</f>
        <v>71</v>
      </c>
      <c r="F22" s="8">
        <f>IF(COUNTIF(Rd2!$C$9:$C$80,$B22)&gt;=1,INDEX(Rd2!$N$9:$N$80,MATCH($B22,Rd2!$C$9:$C$80,0)),0)</f>
        <v>82</v>
      </c>
      <c r="G22" s="8">
        <f>IF(COUNTIF(Rd3!$C$9:$C$79,$B22)&gt;=1,INDEX(Rd3!$O$9:$O$79,MATCH($B22,Rd3!$C$9:$C$79,0)),0)</f>
        <v>77</v>
      </c>
      <c r="H22" s="8">
        <f>IF(COUNTIF(Rd4!$C$9:$C$78,$B22)&gt;=1,INDEX(Rd4!$O$9:$O$78,MATCH($B22,Rd4!$C$9:$C$78,0)),0)</f>
        <v>85</v>
      </c>
      <c r="I22" s="8">
        <f>IF(COUNTIF(Rd5!$C$9:$C$78,$B22)&gt;=1,INDEX(Rd5!$M$9:$M$78,MATCH($B22,Rd5!$C$9:$C$78,0)),0)</f>
        <v>0</v>
      </c>
      <c r="J22" s="8">
        <f>IF(COUNTIF(Rd6!$C$9:$C$78,$B22)&gt;=1,INDEX(Rd6!$Q$9:$Q$78,MATCH($B22,Rd6!$C$9:$C$78,0)),0)</f>
        <v>79</v>
      </c>
      <c r="K22" s="8">
        <f>IF(COUNTIF(Rd7!$C$9:$C$78,$B22)&gt;=1,INDEX(Rd7!$M$9:$M$78,MATCH($B22,Rd7!$C$9:$C$78,0)),0)</f>
        <v>83</v>
      </c>
      <c r="L22" s="8">
        <f>IF(COUNTIF(Rd8!$C$9:$C$78,$B22)&gt;=1,INDEX(Rd8!$L$9:$L$78,MATCH($B22,Rd8!$C$9:$C$78,0)),0)</f>
        <v>79</v>
      </c>
      <c r="M22" s="8">
        <f>IF(COUNTIF(Rd9!$C$9:$C$51,$B22)&gt;=1,INDEX(Rd9!$L$9:$L$51,MATCH($B22,Rd9!$C$9:$C$51,0)),0)</f>
        <v>90</v>
      </c>
      <c r="N22" s="8">
        <f>IF(COUNTIF(Rd10!$C$9:$C$51,$B22)&gt;=1,INDEX(Rd10!$N$9:$N$51,MATCH($B22,Rd10!$C$9:$C$51,0)),0)</f>
        <v>0</v>
      </c>
      <c r="O22" s="8">
        <f>IF(COUNTIF(Rd11!$C$9:$C$51,$B22)&gt;=1,INDEX(Rd11!$N$9:$N$51,MATCH($B22,Rd11!$C$9:$C$51,0)),0)</f>
        <v>88</v>
      </c>
      <c r="P22" s="8">
        <f>IF(COUNTIF(Rd12!$C$9:$C$71,$B22)&gt;=1,INDEX(Rd12!$P$9:$P$71,MATCH($B22,Rd12!$C$9:$C$71,0)),0)</f>
        <v>81</v>
      </c>
      <c r="Q22" s="120">
        <f t="shared" si="0"/>
        <v>0</v>
      </c>
      <c r="R22" s="27">
        <f t="shared" si="1"/>
        <v>815</v>
      </c>
      <c r="S22" s="11"/>
      <c r="T22" s="28">
        <f t="shared" si="2"/>
        <v>0</v>
      </c>
      <c r="U22" s="9">
        <f t="shared" si="3"/>
        <v>0</v>
      </c>
      <c r="V22" s="9">
        <f t="shared" si="4"/>
        <v>71</v>
      </c>
      <c r="W22" s="29">
        <f t="shared" si="5"/>
        <v>0</v>
      </c>
      <c r="X22" s="118">
        <f t="shared" si="6"/>
        <v>744</v>
      </c>
      <c r="Y22" s="3">
        <f t="shared" si="7"/>
        <v>10</v>
      </c>
      <c r="Z22" s="41">
        <v>0</v>
      </c>
      <c r="AA22" s="41">
        <f t="shared" si="8"/>
      </c>
    </row>
    <row r="23" spans="1:27" ht="13.5" customHeight="1">
      <c r="A23" s="141">
        <v>18</v>
      </c>
      <c r="B23" s="142" t="s">
        <v>216</v>
      </c>
      <c r="C23" s="143" t="s">
        <v>114</v>
      </c>
      <c r="D23" s="142" t="s">
        <v>4</v>
      </c>
      <c r="E23" s="143">
        <f>IF(COUNTIF(Rd1!$C$9:$C$70,$B23)&gt;=1,INDEX(Rd1!$K$9:$K$70,MATCH($B23,Rd1!$C$9:$C$70,0)),0)</f>
        <v>73</v>
      </c>
      <c r="F23" s="143">
        <f>IF(COUNTIF(Rd2!$C$9:$C$80,$B23)&gt;=1,INDEX(Rd2!$N$9:$N$80,MATCH($B23,Rd2!$C$9:$C$80,0)),0)</f>
        <v>80</v>
      </c>
      <c r="G23" s="143">
        <f>IF(COUNTIF(Rd3!$C$9:$C$79,$B23)&gt;=1,INDEX(Rd3!$O$9:$O$79,MATCH($B23,Rd3!$C$9:$C$79,0)),0)</f>
        <v>84</v>
      </c>
      <c r="H23" s="143">
        <f>IF(COUNTIF(Rd4!$C$9:$C$78,$B23)&gt;=1,INDEX(Rd4!$O$9:$O$78,MATCH($B23,Rd4!$C$9:$C$78,0)),0)</f>
        <v>81</v>
      </c>
      <c r="I23" s="143">
        <f>IF(COUNTIF(Rd5!$C$9:$C$78,$B23)&gt;=1,INDEX(Rd5!$M$9:$M$78,MATCH($B23,Rd5!$C$9:$C$78,0)),0)</f>
        <v>80</v>
      </c>
      <c r="J23" s="143">
        <f>IF(COUNTIF(Rd6!$C$9:$C$78,$B23)&gt;=1,INDEX(Rd6!$Q$9:$Q$78,MATCH($B23,Rd6!$C$9:$C$78,0)),0)</f>
        <v>83</v>
      </c>
      <c r="K23" s="143">
        <f>IF(COUNTIF(Rd7!$C$9:$C$78,$B23)&gt;=1,INDEX(Rd7!$M$9:$M$78,MATCH($B23,Rd7!$C$9:$C$78,0)),0)</f>
        <v>82</v>
      </c>
      <c r="L23" s="143">
        <f>IF(COUNTIF(Rd8!$C$9:$C$78,$B23)&gt;=1,INDEX(Rd8!$L$9:$L$78,MATCH($B23,Rd8!$C$9:$C$78,0)),0)</f>
        <v>0</v>
      </c>
      <c r="M23" s="143">
        <v>0</v>
      </c>
      <c r="N23" s="143">
        <f>IF(COUNTIF(Rd10!$C$9:$C$51,$B23)&gt;=1,INDEX(Rd10!$N$9:$N$51,MATCH($B23,Rd10!$C$9:$C$51,0)),0)</f>
        <v>87</v>
      </c>
      <c r="O23" s="143">
        <f>IF(COUNTIF(Rd11!$C$9:$C$51,$B23)&gt;=1,INDEX(Rd11!$N$9:$N$51,MATCH($B23,Rd11!$C$9:$C$51,0)),0)</f>
        <v>82</v>
      </c>
      <c r="P23" s="143">
        <f>IF(COUNTIF(Rd12!$C$9:$C$71,$B23)&gt;=1,INDEX(Rd12!$P$9:$P$71,MATCH($B23,Rd12!$C$9:$C$71,0)),0)</f>
        <v>77</v>
      </c>
      <c r="Q23" s="143">
        <f t="shared" si="0"/>
        <v>0</v>
      </c>
      <c r="R23" s="145">
        <f t="shared" si="1"/>
        <v>809</v>
      </c>
      <c r="S23" s="11"/>
      <c r="T23" s="146">
        <f t="shared" si="2"/>
        <v>0</v>
      </c>
      <c r="U23" s="147">
        <f t="shared" si="3"/>
        <v>0</v>
      </c>
      <c r="V23" s="147">
        <f t="shared" si="4"/>
        <v>73</v>
      </c>
      <c r="W23" s="148">
        <f t="shared" si="5"/>
        <v>0</v>
      </c>
      <c r="X23" s="149">
        <f t="shared" si="6"/>
        <v>736</v>
      </c>
      <c r="Y23" s="3">
        <f t="shared" si="7"/>
        <v>10</v>
      </c>
      <c r="Z23" s="41">
        <v>0</v>
      </c>
      <c r="AA23" s="41">
        <f t="shared" si="8"/>
      </c>
    </row>
    <row r="24" spans="1:27" ht="13.5" customHeight="1">
      <c r="A24" s="86">
        <v>19</v>
      </c>
      <c r="B24" s="76" t="s">
        <v>111</v>
      </c>
      <c r="C24" s="22" t="s">
        <v>83</v>
      </c>
      <c r="D24" s="76" t="s">
        <v>60</v>
      </c>
      <c r="E24" s="8">
        <f>IF(COUNTIF(Rd1!$C$9:$C$70,$B24)&gt;=1,INDEX(Rd1!$K$9:$K$70,MATCH($B24,Rd1!$C$9:$C$70,0)),0)</f>
        <v>78</v>
      </c>
      <c r="F24" s="8">
        <f>IF(COUNTIF(Rd2!$C$9:$C$80,$B24)&gt;=1,INDEX(Rd2!$N$9:$N$80,MATCH($B24,Rd2!$C$9:$C$80,0)),0)</f>
        <v>71</v>
      </c>
      <c r="G24" s="8">
        <f>IF(COUNTIF(Rd3!$C$9:$C$79,$B24)&gt;=1,INDEX(Rd3!$O$9:$O$79,MATCH($B24,Rd3!$C$9:$C$79,0)),0)</f>
        <v>73</v>
      </c>
      <c r="H24" s="8">
        <f>IF(COUNTIF(Rd4!$C$9:$C$78,$B24)&gt;=1,INDEX(Rd4!$O$9:$O$78,MATCH($B24,Rd4!$C$9:$C$78,0)),0)</f>
        <v>78</v>
      </c>
      <c r="I24" s="8">
        <f>IF(COUNTIF(Rd5!$C$9:$C$78,$B24)&gt;=1,INDEX(Rd5!$M$9:$M$78,MATCH($B24,Rd5!$C$9:$C$78,0)),0)</f>
        <v>73</v>
      </c>
      <c r="J24" s="8">
        <f>IF(COUNTIF(Rd6!$C$9:$C$78,$B24)&gt;=1,INDEX(Rd6!$Q$9:$Q$78,MATCH($B24,Rd6!$C$9:$C$78,0)),0)</f>
        <v>78</v>
      </c>
      <c r="K24" s="8">
        <f>IF(COUNTIF(Rd7!$C$9:$C$78,$B24)&gt;=1,INDEX(Rd7!$M$9:$M$78,MATCH($B24,Rd7!$C$9:$C$78,0)),0)</f>
        <v>84</v>
      </c>
      <c r="L24" s="8">
        <f>IF(COUNTIF(Rd8!$C$9:$C$78,$B24)&gt;=1,INDEX(Rd8!$L$9:$L$78,MATCH($B24,Rd8!$C$9:$C$78,0)),0)</f>
        <v>80</v>
      </c>
      <c r="M24" s="8">
        <f>IF(COUNTIF(Rd9!$C$9:$C$51,$B24)&gt;=1,INDEX(Rd9!$L$9:$L$51,MATCH($B24,Rd9!$C$9:$C$51,0)),0)</f>
        <v>83</v>
      </c>
      <c r="N24" s="8">
        <f>IF(COUNTIF(Rd10!$C$9:$C$51,$B24)&gt;=1,INDEX(Rd10!$N$9:$N$51,MATCH($B24,Rd10!$C$9:$C$51,0)),0)</f>
        <v>84</v>
      </c>
      <c r="O24" s="8">
        <f>IF(COUNTIF(Rd11!$C$9:$C$51,$B24)&gt;=1,INDEX(Rd11!$N$9:$N$51,MATCH($B24,Rd11!$C$9:$C$51,0)),0)</f>
        <v>83</v>
      </c>
      <c r="P24" s="8">
        <f>IF(COUNTIF(Rd12!$C$9:$C$71,$B24)&gt;=1,INDEX(Rd12!$P$9:$P$71,MATCH($B24,Rd12!$C$9:$C$71,0)),0)</f>
        <v>78</v>
      </c>
      <c r="Q24" s="120">
        <f t="shared" si="0"/>
        <v>0</v>
      </c>
      <c r="R24" s="27">
        <f t="shared" si="1"/>
        <v>943</v>
      </c>
      <c r="S24" s="11"/>
      <c r="T24" s="28">
        <f t="shared" si="2"/>
        <v>71</v>
      </c>
      <c r="U24" s="9">
        <f t="shared" si="3"/>
        <v>73</v>
      </c>
      <c r="V24" s="9">
        <f t="shared" si="4"/>
        <v>73</v>
      </c>
      <c r="W24" s="29">
        <f t="shared" si="5"/>
        <v>0</v>
      </c>
      <c r="X24" s="118">
        <f t="shared" si="6"/>
        <v>726</v>
      </c>
      <c r="Y24" s="3">
        <f t="shared" si="7"/>
        <v>12</v>
      </c>
      <c r="Z24" s="41">
        <v>0</v>
      </c>
      <c r="AA24" s="41" t="str">
        <f t="shared" si="8"/>
        <v>Yes</v>
      </c>
    </row>
    <row r="25" spans="1:27" ht="13.5" customHeight="1">
      <c r="A25" s="86">
        <v>20</v>
      </c>
      <c r="B25" s="76" t="s">
        <v>97</v>
      </c>
      <c r="C25" s="22" t="s">
        <v>83</v>
      </c>
      <c r="D25" s="76" t="s">
        <v>48</v>
      </c>
      <c r="E25" s="8">
        <f>IF(COUNTIF(Rd1!$C$9:$C$70,$B25)&gt;=1,INDEX(Rd1!$K$9:$K$70,MATCH($B25,Rd1!$C$9:$C$70,0)),0)</f>
        <v>89</v>
      </c>
      <c r="F25" s="8">
        <f>IF(COUNTIF(Rd2!$C$9:$C$80,$B25)&gt;=1,INDEX(Rd2!$N$9:$N$80,MATCH($B25,Rd2!$C$9:$C$80,0)),0)</f>
        <v>90</v>
      </c>
      <c r="G25" s="8">
        <f>IF(COUNTIF(Rd3!$C$9:$C$79,$B25)&gt;=1,INDEX(Rd3!$O$9:$O$79,MATCH($B25,Rd3!$C$9:$C$79,0)),0)</f>
        <v>87</v>
      </c>
      <c r="H25" s="8">
        <f>IF(COUNTIF(Rd4!$C$9:$C$78,$B25)&gt;=1,INDEX(Rd4!$O$9:$O$78,MATCH($B25,Rd4!$C$9:$C$78,0)),0)</f>
        <v>0</v>
      </c>
      <c r="I25" s="8">
        <f>IF(COUNTIF(Rd5!$C$9:$C$78,$B25)&gt;=1,INDEX(Rd5!$M$9:$M$78,MATCH($B25,Rd5!$C$9:$C$78,0)),0)</f>
        <v>88</v>
      </c>
      <c r="J25" s="8">
        <f>IF(COUNTIF(Rd6!$C$9:$C$78,$B25)&gt;=1,INDEX(Rd6!$Q$9:$Q$78,MATCH($B25,Rd6!$C$9:$C$78,0)),0)</f>
        <v>0</v>
      </c>
      <c r="K25" s="8">
        <f>IF(COUNTIF(Rd7!$C$9:$C$78,$B25)&gt;=1,INDEX(Rd7!$M$9:$M$78,MATCH($B25,Rd7!$C$9:$C$78,0)),0)</f>
        <v>89</v>
      </c>
      <c r="L25" s="8">
        <f>IF(COUNTIF(Rd8!$C$9:$C$78,$B25)&gt;=1,INDEX(Rd8!$L$9:$L$78,MATCH($B25,Rd8!$C$9:$C$78,0)),0)</f>
        <v>89</v>
      </c>
      <c r="M25" s="8">
        <f>IF(COUNTIF(Rd9!$C$9:$C$51,$B25)&gt;=1,INDEX(Rd9!$L$9:$L$51,MATCH($B25,Rd9!$C$9:$C$51,0)),0)</f>
        <v>89</v>
      </c>
      <c r="N25" s="8">
        <f>IF(COUNTIF(Rd10!$C$9:$C$51,$B25)&gt;=1,INDEX(Rd10!$N$9:$N$51,MATCH($B25,Rd10!$C$9:$C$51,0)),0)</f>
        <v>0</v>
      </c>
      <c r="O25" s="8">
        <f>IF(COUNTIF(Rd11!$C$9:$C$51,$B25)&gt;=1,INDEX(Rd11!$N$9:$N$51,MATCH($B25,Rd11!$C$9:$C$51,0)),0)</f>
        <v>0</v>
      </c>
      <c r="P25" s="8">
        <f>IF(COUNTIF(Rd12!$C$9:$C$71,$B25)&gt;=1,INDEX(Rd12!$P$9:$P$71,MATCH($B25,Rd12!$C$9:$C$71,0)),0)</f>
        <v>93</v>
      </c>
      <c r="Q25" s="120">
        <f t="shared" si="0"/>
        <v>0</v>
      </c>
      <c r="R25" s="27">
        <f t="shared" si="1"/>
        <v>714</v>
      </c>
      <c r="S25" s="11"/>
      <c r="T25" s="28">
        <f t="shared" si="2"/>
        <v>0</v>
      </c>
      <c r="U25" s="9">
        <f t="shared" si="3"/>
        <v>0</v>
      </c>
      <c r="V25" s="9">
        <f t="shared" si="4"/>
        <v>0</v>
      </c>
      <c r="W25" s="29">
        <f t="shared" si="5"/>
        <v>0</v>
      </c>
      <c r="X25" s="118">
        <f t="shared" si="6"/>
        <v>714</v>
      </c>
      <c r="Y25" s="3">
        <f t="shared" si="7"/>
        <v>8</v>
      </c>
      <c r="Z25" s="41">
        <v>0</v>
      </c>
      <c r="AA25" s="41">
        <f t="shared" si="8"/>
      </c>
    </row>
    <row r="26" spans="1:27" ht="13.5" customHeight="1">
      <c r="A26" s="86">
        <v>21</v>
      </c>
      <c r="B26" s="76" t="s">
        <v>101</v>
      </c>
      <c r="C26" s="22" t="s">
        <v>83</v>
      </c>
      <c r="D26" s="76" t="s">
        <v>30</v>
      </c>
      <c r="E26" s="8">
        <f>IF(COUNTIF(Rd1!$C$9:$C$70,$B26)&gt;=1,INDEX(Rd1!$K$9:$K$70,MATCH($B26,Rd1!$C$9:$C$70,0)),0)</f>
        <v>88</v>
      </c>
      <c r="F26" s="8">
        <f>IF(COUNTIF(Rd2!$C$9:$C$80,$B26)&gt;=1,INDEX(Rd2!$N$9:$N$80,MATCH($B26,Rd2!$C$9:$C$80,0)),0)</f>
        <v>87</v>
      </c>
      <c r="G26" s="8">
        <f>IF(COUNTIF(Rd3!$C$9:$C$79,$B26)&gt;=1,INDEX(Rd3!$O$9:$O$79,MATCH($B26,Rd3!$C$9:$C$79,0)),0)</f>
        <v>89</v>
      </c>
      <c r="H26" s="8">
        <f>IF(COUNTIF(Rd4!$C$9:$C$78,$B26)&gt;=1,INDEX(Rd4!$O$9:$O$78,MATCH($B26,Rd4!$C$9:$C$78,0)),0)</f>
        <v>0</v>
      </c>
      <c r="I26" s="8">
        <f>IF(COUNTIF(Rd5!$C$9:$C$78,$B26)&gt;=1,INDEX(Rd5!$M$9:$M$78,MATCH($B26,Rd5!$C$9:$C$78,0)),0)</f>
        <v>89</v>
      </c>
      <c r="J26" s="8">
        <f>IF(COUNTIF(Rd6!$C$9:$C$78,$B26)&gt;=1,INDEX(Rd6!$Q$9:$Q$78,MATCH($B26,Rd6!$C$9:$C$78,0)),0)</f>
        <v>0</v>
      </c>
      <c r="K26" s="8">
        <f>IF(COUNTIF(Rd7!$C$9:$C$78,$B26)&gt;=1,INDEX(Rd7!$M$9:$M$78,MATCH($B26,Rd7!$C$9:$C$78,0)),0)</f>
        <v>93</v>
      </c>
      <c r="L26" s="8">
        <f>IF(COUNTIF(Rd8!$C$9:$C$78,$B26)&gt;=1,INDEX(Rd8!$L$9:$L$78,MATCH($B26,Rd8!$C$9:$C$78,0)),0)</f>
        <v>95</v>
      </c>
      <c r="M26" s="8">
        <f>IF(COUNTIF(Rd9!$C$9:$C$51,$B26)&gt;=1,INDEX(Rd9!$L$9:$L$51,MATCH($B26,Rd9!$C$9:$C$51,0)),0)</f>
        <v>0</v>
      </c>
      <c r="N26" s="8">
        <f>IF(COUNTIF(Rd10!$C$9:$C$51,$B26)&gt;=1,INDEX(Rd10!$N$9:$N$51,MATCH($B26,Rd10!$C$9:$C$51,0)),0)</f>
        <v>0</v>
      </c>
      <c r="O26" s="8">
        <f>IF(COUNTIF(Rd11!$C$9:$C$51,$B26)&gt;=1,INDEX(Rd11!$N$9:$N$51,MATCH($B26,Rd11!$C$9:$C$51,0)),0)</f>
        <v>80</v>
      </c>
      <c r="P26" s="8">
        <f>IF(COUNTIF(Rd12!$C$9:$C$71,$B26)&gt;=1,INDEX(Rd12!$P$9:$P$71,MATCH($B26,Rd12!$C$9:$C$71,0)),0)</f>
        <v>88</v>
      </c>
      <c r="Q26" s="120">
        <f t="shared" si="0"/>
        <v>0</v>
      </c>
      <c r="R26" s="27">
        <f t="shared" si="1"/>
        <v>709</v>
      </c>
      <c r="S26" s="11"/>
      <c r="T26" s="28">
        <f t="shared" si="2"/>
        <v>0</v>
      </c>
      <c r="U26" s="9">
        <f t="shared" si="3"/>
        <v>0</v>
      </c>
      <c r="V26" s="9">
        <f t="shared" si="4"/>
        <v>0</v>
      </c>
      <c r="W26" s="29">
        <f t="shared" si="5"/>
        <v>0</v>
      </c>
      <c r="X26" s="118">
        <f t="shared" si="6"/>
        <v>709</v>
      </c>
      <c r="Y26" s="3">
        <f t="shared" si="7"/>
        <v>8</v>
      </c>
      <c r="Z26" s="41">
        <v>0</v>
      </c>
      <c r="AA26" s="41">
        <f t="shared" si="8"/>
      </c>
    </row>
    <row r="27" spans="1:27" ht="13.5" customHeight="1">
      <c r="A27" s="86">
        <v>22</v>
      </c>
      <c r="B27" s="76" t="s">
        <v>112</v>
      </c>
      <c r="C27" s="22" t="s">
        <v>83</v>
      </c>
      <c r="D27" s="76" t="s">
        <v>54</v>
      </c>
      <c r="E27" s="8">
        <f>IF(COUNTIF(Rd1!$C$9:$C$70,$B27)&gt;=1,INDEX(Rd1!$K$9:$K$70,MATCH($B27,Rd1!$C$9:$C$70,0)),0)</f>
        <v>77</v>
      </c>
      <c r="F27" s="8">
        <f>IF(COUNTIF(Rd2!$C$9:$C$80,$B27)&gt;=1,INDEX(Rd2!$N$9:$N$80,MATCH($B27,Rd2!$C$9:$C$80,0)),0)</f>
        <v>72</v>
      </c>
      <c r="G27" s="8">
        <f>IF(COUNTIF(Rd3!$C$9:$C$79,$B27)&gt;=1,INDEX(Rd3!$O$9:$O$79,MATCH($B27,Rd3!$C$9:$C$79,0)),0)</f>
        <v>75</v>
      </c>
      <c r="H27" s="8">
        <f>IF(COUNTIF(Rd4!$C$9:$C$78,$B27)&gt;=1,INDEX(Rd4!$O$9:$O$78,MATCH($B27,Rd4!$C$9:$C$78,0)),0)</f>
        <v>75</v>
      </c>
      <c r="I27" s="8">
        <f>IF(COUNTIF(Rd5!$C$9:$C$78,$B27)&gt;=1,INDEX(Rd5!$M$9:$M$78,MATCH($B27,Rd5!$C$9:$C$78,0)),0)</f>
        <v>68</v>
      </c>
      <c r="J27" s="8">
        <f>IF(COUNTIF(Rd6!$C$9:$C$78,$B27)&gt;=1,INDEX(Rd6!$Q$9:$Q$78,MATCH($B27,Rd6!$C$9:$C$78,0)),0)</f>
        <v>74</v>
      </c>
      <c r="K27" s="8">
        <f>IF(COUNTIF(Rd7!$C$9:$C$78,$B27)&gt;=1,INDEX(Rd7!$M$9:$M$78,MATCH($B27,Rd7!$C$9:$C$78,0)),0)</f>
        <v>71</v>
      </c>
      <c r="L27" s="8">
        <f>IF(COUNTIF(Rd8!$C$9:$C$78,$B27)&gt;=1,INDEX(Rd8!$L$9:$L$78,MATCH($B27,Rd8!$C$9:$C$78,0)),0)</f>
        <v>0</v>
      </c>
      <c r="M27" s="8">
        <v>0</v>
      </c>
      <c r="N27" s="8">
        <f>IF(COUNTIF(Rd10!$C$9:$C$51,$B27)&gt;=1,INDEX(Rd10!$N$9:$N$51,MATCH($B27,Rd10!$C$9:$C$51,0)),0)</f>
        <v>83</v>
      </c>
      <c r="O27" s="8">
        <f>IF(COUNTIF(Rd11!$C$9:$C$51,$B27)&gt;=1,INDEX(Rd11!$N$9:$N$51,MATCH($B27,Rd11!$C$9:$C$51,0)),0)</f>
        <v>79</v>
      </c>
      <c r="P27" s="8">
        <f>IF(COUNTIF(Rd12!$C$9:$C$71,$B27)&gt;=1,INDEX(Rd12!$P$9:$P$71,MATCH($B27,Rd12!$C$9:$C$71,0)),0)</f>
        <v>72</v>
      </c>
      <c r="Q27" s="120">
        <f t="shared" si="0"/>
        <v>0</v>
      </c>
      <c r="R27" s="27">
        <f t="shared" si="1"/>
        <v>746</v>
      </c>
      <c r="S27" s="11"/>
      <c r="T27" s="28">
        <f t="shared" si="2"/>
        <v>0</v>
      </c>
      <c r="U27" s="9">
        <f t="shared" si="3"/>
        <v>0</v>
      </c>
      <c r="V27" s="9">
        <f t="shared" si="4"/>
        <v>68</v>
      </c>
      <c r="W27" s="29">
        <f t="shared" si="5"/>
        <v>0</v>
      </c>
      <c r="X27" s="118">
        <f t="shared" si="6"/>
        <v>678</v>
      </c>
      <c r="Y27" s="3">
        <f t="shared" si="7"/>
        <v>10</v>
      </c>
      <c r="Z27" s="41">
        <v>0</v>
      </c>
      <c r="AA27" s="41">
        <f t="shared" si="8"/>
      </c>
    </row>
    <row r="28" spans="1:27" ht="13.5" customHeight="1">
      <c r="A28" s="86">
        <v>23</v>
      </c>
      <c r="B28" s="76" t="s">
        <v>158</v>
      </c>
      <c r="C28" s="22" t="s">
        <v>83</v>
      </c>
      <c r="D28" s="76" t="s">
        <v>54</v>
      </c>
      <c r="E28" s="8">
        <f>IF(COUNTIF(Rd1!$C$9:$C$70,$B28)&gt;=1,INDEX(Rd1!$K$9:$K$70,MATCH($B28,Rd1!$C$9:$C$70,0)),0)</f>
        <v>59</v>
      </c>
      <c r="F28" s="8">
        <f>IF(COUNTIF(Rd2!$C$9:$C$80,$B28)&gt;=1,INDEX(Rd2!$N$9:$N$80,MATCH($B28,Rd2!$C$9:$C$80,0)),0)</f>
        <v>59</v>
      </c>
      <c r="G28" s="8">
        <f>IF(COUNTIF(Rd3!$C$9:$C$79,$B28)&gt;=1,INDEX(Rd3!$O$9:$O$79,MATCH($B28,Rd3!$C$9:$C$79,0)),0)</f>
        <v>68</v>
      </c>
      <c r="H28" s="8">
        <f>IF(COUNTIF(Rd4!$C$9:$C$78,$B28)&gt;=1,INDEX(Rd4!$O$9:$O$78,MATCH($B28,Rd4!$C$9:$C$78,0)),0)</f>
        <v>69</v>
      </c>
      <c r="I28" s="8">
        <f>IF(COUNTIF(Rd5!$C$9:$C$78,$B28)&gt;=1,INDEX(Rd5!$M$9:$M$78,MATCH($B28,Rd5!$C$9:$C$78,0)),0)</f>
        <v>69</v>
      </c>
      <c r="J28" s="8">
        <f>IF(COUNTIF(Rd6!$C$9:$C$78,$B28)&gt;=1,INDEX(Rd6!$Q$9:$Q$78,MATCH($B28,Rd6!$C$9:$C$78,0)),0)</f>
        <v>73</v>
      </c>
      <c r="K28" s="8">
        <f>IF(COUNTIF(Rd7!$C$9:$C$78,$B28)&gt;=1,INDEX(Rd7!$M$9:$M$78,MATCH($B28,Rd7!$C$9:$C$78,0)),0)</f>
        <v>72</v>
      </c>
      <c r="L28" s="8">
        <f>IF(COUNTIF(Rd8!$C$9:$C$78,$B28)&gt;=1,INDEX(Rd8!$L$9:$L$78,MATCH($B28,Rd8!$C$9:$C$78,0)),0)</f>
        <v>69</v>
      </c>
      <c r="M28" s="8">
        <f>IF(COUNTIF(Rd9!$C$9:$C$51,$B28)&gt;=1,INDEX(Rd9!$L$9:$L$51,MATCH($B28,Rd9!$C$9:$C$51,0)),0)</f>
        <v>81</v>
      </c>
      <c r="N28" s="8">
        <f>IF(COUNTIF(Rd10!$C$9:$C$51,$B28)&gt;=1,INDEX(Rd10!$N$9:$N$51,MATCH($B28,Rd10!$C$9:$C$51,0)),0)</f>
        <v>80</v>
      </c>
      <c r="O28" s="8">
        <f>IF(COUNTIF(Rd11!$C$9:$C$51,$B28)&gt;=1,INDEX(Rd11!$N$9:$N$51,MATCH($B28,Rd11!$C$9:$C$51,0)),0)</f>
        <v>77</v>
      </c>
      <c r="P28" s="8">
        <f>IF(COUNTIF(Rd12!$C$9:$C$71,$B28)&gt;=1,INDEX(Rd12!$P$9:$P$71,MATCH($B28,Rd12!$C$9:$C$71,0)),0)</f>
        <v>71</v>
      </c>
      <c r="Q28" s="120">
        <f t="shared" si="0"/>
        <v>0</v>
      </c>
      <c r="R28" s="27">
        <f t="shared" si="1"/>
        <v>847</v>
      </c>
      <c r="S28" s="11"/>
      <c r="T28" s="28">
        <f t="shared" si="2"/>
        <v>59</v>
      </c>
      <c r="U28" s="9">
        <f t="shared" si="3"/>
        <v>59</v>
      </c>
      <c r="V28" s="9">
        <f t="shared" si="4"/>
        <v>68</v>
      </c>
      <c r="W28" s="29">
        <f t="shared" si="5"/>
        <v>0</v>
      </c>
      <c r="X28" s="118">
        <f t="shared" si="6"/>
        <v>661</v>
      </c>
      <c r="Y28" s="3">
        <f t="shared" si="7"/>
        <v>12</v>
      </c>
      <c r="Z28" s="41">
        <v>0</v>
      </c>
      <c r="AA28" s="41" t="str">
        <f t="shared" si="8"/>
        <v>Yes</v>
      </c>
    </row>
    <row r="29" spans="1:27" ht="13.5" customHeight="1">
      <c r="A29" s="86">
        <v>24</v>
      </c>
      <c r="B29" s="76" t="s">
        <v>109</v>
      </c>
      <c r="C29" s="22" t="s">
        <v>83</v>
      </c>
      <c r="D29" s="76" t="s">
        <v>61</v>
      </c>
      <c r="E29" s="8">
        <f>IF(COUNTIF(Rd1!$C$9:$C$70,$B29)&gt;=1,INDEX(Rd1!$K$9:$K$70,MATCH($B29,Rd1!$C$9:$C$70,0)),0)</f>
        <v>80</v>
      </c>
      <c r="F29" s="8">
        <f>IF(COUNTIF(Rd2!$C$9:$C$80,$B29)&gt;=1,INDEX(Rd2!$N$9:$N$80,MATCH($B29,Rd2!$C$9:$C$80,0)),0)</f>
        <v>77</v>
      </c>
      <c r="G29" s="8">
        <f>IF(COUNTIF(Rd3!$C$9:$C$79,$B29)&gt;=1,INDEX(Rd3!$O$9:$O$79,MATCH($B29,Rd3!$C$9:$C$79,0)),0)</f>
        <v>80</v>
      </c>
      <c r="H29" s="8">
        <f>IF(COUNTIF(Rd4!$C$9:$C$78,$B29)&gt;=1,INDEX(Rd4!$O$9:$O$78,MATCH($B29,Rd4!$C$9:$C$78,0)),0)</f>
        <v>86</v>
      </c>
      <c r="I29" s="8">
        <f>IF(COUNTIF(Rd5!$C$9:$C$78,$B29)&gt;=1,INDEX(Rd5!$M$9:$M$78,MATCH($B29,Rd5!$C$9:$C$78,0)),0)</f>
        <v>82</v>
      </c>
      <c r="J29" s="8">
        <f>IF(COUNTIF(Rd6!$C$9:$C$78,$B29)&gt;=1,INDEX(Rd6!$Q$9:$Q$78,MATCH($B29,Rd6!$C$9:$C$78,0)),0)</f>
        <v>85</v>
      </c>
      <c r="K29" s="8">
        <f>IF(COUNTIF(Rd7!$C$9:$C$78,$B29)&gt;=1,INDEX(Rd7!$M$9:$M$78,MATCH($B29,Rd7!$C$9:$C$78,0)),0)</f>
        <v>0</v>
      </c>
      <c r="L29" s="8">
        <f>IF(COUNTIF(Rd8!$C$9:$C$78,$B29)&gt;=1,INDEX(Rd8!$L$9:$L$78,MATCH($B29,Rd8!$C$9:$C$78,0)),0)</f>
        <v>84</v>
      </c>
      <c r="M29" s="8">
        <v>0</v>
      </c>
      <c r="N29" s="8">
        <f>IF(COUNTIF(Rd10!$C$9:$C$51,$B29)&gt;=1,INDEX(Rd10!$N$9:$N$51,MATCH($B29,Rd10!$C$9:$C$51,0)),0)</f>
        <v>0</v>
      </c>
      <c r="O29" s="8">
        <f>IF(COUNTIF(Rd11!$C$9:$C$51,$B29)&gt;=1,INDEX(Rd11!$N$9:$N$51,MATCH($B29,Rd11!$C$9:$C$51,0)),0)</f>
        <v>0</v>
      </c>
      <c r="P29" s="8">
        <f>IF(COUNTIF(Rd12!$C$9:$C$71,$B29)&gt;=1,INDEX(Rd12!$P$9:$P$71,MATCH($B29,Rd12!$C$9:$C$71,0)),0)</f>
        <v>82</v>
      </c>
      <c r="Q29" s="120">
        <f t="shared" si="0"/>
        <v>0</v>
      </c>
      <c r="R29" s="27">
        <f t="shared" si="1"/>
        <v>656</v>
      </c>
      <c r="S29" s="11"/>
      <c r="T29" s="28">
        <f t="shared" si="2"/>
        <v>0</v>
      </c>
      <c r="U29" s="9">
        <f t="shared" si="3"/>
        <v>0</v>
      </c>
      <c r="V29" s="9">
        <f t="shared" si="4"/>
        <v>0</v>
      </c>
      <c r="W29" s="29">
        <f t="shared" si="5"/>
        <v>0</v>
      </c>
      <c r="X29" s="118">
        <f t="shared" si="6"/>
        <v>656</v>
      </c>
      <c r="Y29" s="3">
        <f t="shared" si="7"/>
        <v>8</v>
      </c>
      <c r="Z29" s="41">
        <v>0</v>
      </c>
      <c r="AA29" s="41">
        <f t="shared" si="8"/>
      </c>
    </row>
    <row r="30" spans="1:27" ht="13.5" customHeight="1">
      <c r="A30" s="86">
        <v>25</v>
      </c>
      <c r="B30" s="76" t="s">
        <v>124</v>
      </c>
      <c r="C30" s="20" t="s">
        <v>83</v>
      </c>
      <c r="D30" s="76" t="s">
        <v>54</v>
      </c>
      <c r="E30" s="8">
        <f>IF(COUNTIF(Rd1!$C$9:$C$70,$B30)&gt;=1,INDEX(Rd1!$K$9:$K$70,MATCH($B30,Rd1!$C$9:$C$70,0)),0)</f>
        <v>64</v>
      </c>
      <c r="F30" s="8">
        <f>IF(COUNTIF(Rd2!$C$9:$C$80,$B30)&gt;=1,INDEX(Rd2!$N$9:$N$80,MATCH($B30,Rd2!$C$9:$C$80,0)),0)</f>
        <v>66</v>
      </c>
      <c r="G30" s="8">
        <f>IF(COUNTIF(Rd3!$C$9:$C$79,$B30)&gt;=1,INDEX(Rd3!$O$9:$O$79,MATCH($B30,Rd3!$C$9:$C$79,0)),0)</f>
        <v>67</v>
      </c>
      <c r="H30" s="8">
        <f>IF(COUNTIF(Rd4!$C$9:$C$78,$B30)&gt;=1,INDEX(Rd4!$O$9:$O$78,MATCH($B30,Rd4!$C$9:$C$78,0)),0)</f>
        <v>70</v>
      </c>
      <c r="I30" s="8">
        <f>IF(COUNTIF(Rd5!$C$9:$C$78,$B30)&gt;=1,INDEX(Rd5!$M$9:$M$78,MATCH($B30,Rd5!$C$9:$C$78,0)),0)</f>
        <v>63</v>
      </c>
      <c r="J30" s="8">
        <f>IF(COUNTIF(Rd6!$C$9:$C$78,$B30)&gt;=1,INDEX(Rd6!$Q$9:$Q$78,MATCH($B30,Rd6!$C$9:$C$78,0)),0)</f>
        <v>70</v>
      </c>
      <c r="K30" s="8">
        <f>IF(COUNTIF(Rd7!$C$9:$C$78,$B30)&gt;=1,INDEX(Rd7!$M$9:$M$78,MATCH($B30,Rd7!$C$9:$C$78,0)),0)</f>
        <v>70</v>
      </c>
      <c r="L30" s="8">
        <f>IF(COUNTIF(Rd8!$C$9:$C$78,$B30)&gt;=1,INDEX(Rd8!$L$9:$L$78,MATCH($B30,Rd8!$C$9:$C$78,0)),0)</f>
        <v>70</v>
      </c>
      <c r="M30" s="8">
        <f>IF(COUNTIF(Rd9!$C$9:$C$51,$B30)&gt;=1,INDEX(Rd9!$L$9:$L$51,MATCH($B30,Rd9!$C$9:$C$51,0)),0)</f>
        <v>0</v>
      </c>
      <c r="N30" s="8">
        <f>IF(COUNTIF(Rd10!$C$9:$C$51,$B30)&gt;=1,INDEX(Rd10!$N$9:$N$51,MATCH($B30,Rd10!$C$9:$C$51,0)),0)</f>
        <v>82</v>
      </c>
      <c r="O30" s="8">
        <f>IF(COUNTIF(Rd11!$C$9:$C$51,$B30)&gt;=1,INDEX(Rd11!$N$9:$N$51,MATCH($B30,Rd11!$C$9:$C$51,0)),0)</f>
        <v>78</v>
      </c>
      <c r="P30" s="8">
        <f>IF(COUNTIF(Rd12!$C$9:$C$71,$B30)&gt;=1,INDEX(Rd12!$P$9:$P$71,MATCH($B30,Rd12!$C$9:$C$71,0)),0)</f>
        <v>74</v>
      </c>
      <c r="Q30" s="120">
        <f t="shared" si="0"/>
        <v>0</v>
      </c>
      <c r="R30" s="27">
        <f t="shared" si="1"/>
        <v>774</v>
      </c>
      <c r="S30" s="11"/>
      <c r="T30" s="28">
        <f t="shared" si="2"/>
        <v>0</v>
      </c>
      <c r="U30" s="9">
        <f t="shared" si="3"/>
        <v>63</v>
      </c>
      <c r="V30" s="9">
        <f t="shared" si="4"/>
        <v>64</v>
      </c>
      <c r="W30" s="29">
        <f t="shared" si="5"/>
        <v>0</v>
      </c>
      <c r="X30" s="118">
        <f t="shared" si="6"/>
        <v>647</v>
      </c>
      <c r="Y30" s="3">
        <f t="shared" si="7"/>
        <v>11</v>
      </c>
      <c r="Z30" s="41">
        <v>0</v>
      </c>
      <c r="AA30" s="41">
        <f t="shared" si="8"/>
      </c>
    </row>
    <row r="31" spans="1:27" ht="13.5" customHeight="1">
      <c r="A31" s="150">
        <v>26</v>
      </c>
      <c r="B31" s="151" t="s">
        <v>125</v>
      </c>
      <c r="C31" s="152" t="s">
        <v>114</v>
      </c>
      <c r="D31" s="151" t="s">
        <v>54</v>
      </c>
      <c r="E31" s="153">
        <f>IF(COUNTIF(Rd1!$C$9:$C$70,$B31)&gt;=1,INDEX(Rd1!$K$9:$K$70,MATCH($B31,Rd1!$C$9:$C$70,0)),0)</f>
        <v>63</v>
      </c>
      <c r="F31" s="153">
        <f>IF(COUNTIF(Rd2!$C$9:$C$80,$B31)&gt;=1,INDEX(Rd2!$N$9:$N$80,MATCH($B31,Rd2!$C$9:$C$80,0)),0)</f>
        <v>62</v>
      </c>
      <c r="G31" s="153">
        <f>IF(COUNTIF(Rd3!$C$9:$C$79,$B31)&gt;=1,INDEX(Rd3!$O$9:$O$79,MATCH($B31,Rd3!$C$9:$C$79,0)),0)</f>
        <v>65</v>
      </c>
      <c r="H31" s="153">
        <f>IF(COUNTIF(Rd4!$C$9:$C$78,$B31)&gt;=1,INDEX(Rd4!$O$9:$O$78,MATCH($B31,Rd4!$C$9:$C$78,0)),0)</f>
        <v>71</v>
      </c>
      <c r="I31" s="153">
        <f>IF(COUNTIF(Rd5!$C$9:$C$78,$B31)&gt;=1,INDEX(Rd5!$M$9:$M$78,MATCH($B31,Rd5!$C$9:$C$78,0)),0)</f>
        <v>64</v>
      </c>
      <c r="J31" s="153">
        <f>IF(COUNTIF(Rd6!$C$9:$C$78,$B31)&gt;=1,INDEX(Rd6!$Q$9:$Q$78,MATCH($B31,Rd6!$C$9:$C$78,0)),0)</f>
        <v>72</v>
      </c>
      <c r="K31" s="153">
        <f>IF(COUNTIF(Rd7!$C$9:$C$78,$B31)&gt;=1,INDEX(Rd7!$M$9:$M$78,MATCH($B31,Rd7!$C$9:$C$78,0)),0)</f>
        <v>78</v>
      </c>
      <c r="L31" s="153">
        <f>IF(COUNTIF(Rd8!$C$9:$C$78,$B31)&gt;=1,INDEX(Rd8!$L$9:$L$78,MATCH($B31,Rd8!$C$9:$C$78,0)),0)</f>
        <v>60</v>
      </c>
      <c r="M31" s="153">
        <v>0</v>
      </c>
      <c r="N31" s="153">
        <f>IF(COUNTIF(Rd10!$C$9:$C$51,$B31)&gt;=1,INDEX(Rd10!$N$9:$N$51,MATCH($B31,Rd10!$C$9:$C$51,0)),0)</f>
        <v>77</v>
      </c>
      <c r="O31" s="153">
        <f>IF(COUNTIF(Rd11!$C$9:$C$51,$B31)&gt;=1,INDEX(Rd11!$N$9:$N$51,MATCH($B31,Rd11!$C$9:$C$51,0)),0)</f>
        <v>75</v>
      </c>
      <c r="P31" s="153">
        <f>IF(COUNTIF(Rd12!$C$9:$C$71,$B31)&gt;=1,INDEX(Rd12!$P$9:$P$71,MATCH($B31,Rd12!$C$9:$C$71,0)),0)</f>
        <v>69</v>
      </c>
      <c r="Q31" s="154">
        <f t="shared" si="0"/>
        <v>0</v>
      </c>
      <c r="R31" s="155">
        <f t="shared" si="1"/>
        <v>756</v>
      </c>
      <c r="S31" s="11"/>
      <c r="T31" s="156">
        <f t="shared" si="2"/>
        <v>0</v>
      </c>
      <c r="U31" s="152">
        <f t="shared" si="3"/>
        <v>60</v>
      </c>
      <c r="V31" s="152">
        <f t="shared" si="4"/>
        <v>62</v>
      </c>
      <c r="W31" s="157">
        <f t="shared" si="5"/>
        <v>0</v>
      </c>
      <c r="X31" s="158">
        <f t="shared" si="6"/>
        <v>634</v>
      </c>
      <c r="Y31" s="3">
        <f t="shared" si="7"/>
        <v>11</v>
      </c>
      <c r="Z31" s="41">
        <v>0</v>
      </c>
      <c r="AA31" s="41">
        <f t="shared" si="8"/>
      </c>
    </row>
    <row r="32" spans="1:28" ht="13.5" customHeight="1">
      <c r="A32" s="86">
        <v>27</v>
      </c>
      <c r="B32" s="76" t="s">
        <v>230</v>
      </c>
      <c r="C32" s="22" t="s">
        <v>83</v>
      </c>
      <c r="D32" s="76" t="s">
        <v>54</v>
      </c>
      <c r="E32" s="8">
        <f>IF(COUNTIF(Rd1!$C$9:$C$70,$B32)&gt;=1,INDEX(Rd1!$K$9:$K$70,MATCH($B32,Rd1!$C$9:$C$70,0)),0)</f>
        <v>0</v>
      </c>
      <c r="F32" s="8">
        <f>IF(COUNTIF(Rd2!$C$9:$C$80,$B32)&gt;=1,INDEX(Rd2!$N$9:$N$80,MATCH($B32,Rd2!$C$9:$C$80,0)),0)</f>
        <v>61</v>
      </c>
      <c r="G32" s="8">
        <f>IF(COUNTIF(Rd3!$C$9:$C$79,$B32)&gt;=1,INDEX(Rd3!$O$9:$O$79,MATCH($B32,Rd3!$C$9:$C$79,0)),0)</f>
        <v>64</v>
      </c>
      <c r="H32" s="8">
        <f>IF(COUNTIF(Rd4!$C$9:$C$78,$B32)&gt;=1,INDEX(Rd4!$O$9:$O$78,MATCH($B32,Rd4!$C$9:$C$78,0)),0)</f>
        <v>64</v>
      </c>
      <c r="I32" s="8">
        <f>IF(COUNTIF(Rd5!$C$9:$C$78,$B32)&gt;=1,INDEX(Rd5!$M$9:$M$78,MATCH($B32,Rd5!$C$9:$C$78,0)),0)</f>
        <v>61</v>
      </c>
      <c r="J32" s="8">
        <f>IF(COUNTIF(Rd6!$C$9:$C$78,$B32)&gt;=1,INDEX(Rd6!$Q$9:$Q$78,MATCH($B32,Rd6!$C$9:$C$78,0)),0)</f>
        <v>68</v>
      </c>
      <c r="K32" s="8">
        <f>IF(COUNTIF(Rd7!$C$9:$C$78,$B32)&gt;=1,INDEX(Rd7!$M$9:$M$78,MATCH($B32,Rd7!$C$9:$C$78,0)),0)</f>
        <v>74</v>
      </c>
      <c r="L32" s="8">
        <f>IF(COUNTIF(Rd8!$C$9:$C$78,$B32)&gt;=1,INDEX(Rd8!$L$9:$L$78,MATCH($B32,Rd8!$C$9:$C$78,0)),0)</f>
        <v>0</v>
      </c>
      <c r="M32" s="8">
        <f>IF(COUNTIF(Rd9!$C$9:$C$51,$B32)&gt;=1,INDEX(Rd9!$L$9:$L$51,MATCH($B32,Rd9!$C$9:$C$51,0)),0)</f>
        <v>0</v>
      </c>
      <c r="N32" s="8">
        <f>IF(COUNTIF(Rd10!$C$9:$C$51,$B32)&gt;=1,INDEX(Rd10!$N$9:$N$51,MATCH($B32,Rd10!$C$9:$C$51,0)),0)</f>
        <v>79</v>
      </c>
      <c r="O32" s="8">
        <f>IF(COUNTIF(Rd11!$C$9:$C$51,$B32)&gt;=1,INDEX(Rd11!$N$9:$N$51,MATCH($B32,Rd11!$C$9:$C$51,0)),0)</f>
        <v>74</v>
      </c>
      <c r="P32" s="8">
        <f>IF(COUNTIF(Rd12!$C$9:$C$71,$B32)&gt;=1,INDEX(Rd12!$P$9:$P$71,MATCH($B32,Rd12!$C$9:$C$71,0)),0)</f>
        <v>67</v>
      </c>
      <c r="Q32" s="120">
        <f t="shared" si="0"/>
        <v>0</v>
      </c>
      <c r="R32" s="27">
        <f t="shared" si="1"/>
        <v>612</v>
      </c>
      <c r="S32" s="11"/>
      <c r="T32" s="28">
        <f t="shared" si="2"/>
        <v>0</v>
      </c>
      <c r="U32" s="9">
        <f t="shared" si="3"/>
        <v>0</v>
      </c>
      <c r="V32" s="9">
        <f t="shared" si="4"/>
        <v>0</v>
      </c>
      <c r="W32" s="29">
        <f t="shared" si="5"/>
        <v>0</v>
      </c>
      <c r="X32" s="118">
        <f t="shared" si="6"/>
        <v>612</v>
      </c>
      <c r="Y32" s="3">
        <f t="shared" si="7"/>
        <v>9</v>
      </c>
      <c r="Z32" s="41">
        <v>0</v>
      </c>
      <c r="AA32" s="41">
        <f t="shared" si="8"/>
      </c>
      <c r="AB32" s="22"/>
    </row>
    <row r="33" spans="1:28" ht="13.5" customHeight="1">
      <c r="A33" s="86">
        <v>28</v>
      </c>
      <c r="B33" s="76" t="s">
        <v>167</v>
      </c>
      <c r="C33" s="22" t="s">
        <v>83</v>
      </c>
      <c r="D33" s="76" t="s">
        <v>54</v>
      </c>
      <c r="E33" s="8">
        <f>IF(COUNTIF(Rd1!$C$9:$C$70,$B33)&gt;=1,INDEX(Rd1!$K$9:$K$70,MATCH($B33,Rd1!$C$9:$C$70,0)),0)</f>
        <v>56</v>
      </c>
      <c r="F33" s="8">
        <f>IF(COUNTIF(Rd2!$C$9:$C$80,$B33)&gt;=1,INDEX(Rd2!$N$9:$N$80,MATCH($B33,Rd2!$C$9:$C$80,0)),0)</f>
        <v>54</v>
      </c>
      <c r="G33" s="8">
        <f>IF(COUNTIF(Rd3!$C$9:$C$79,$B33)&gt;=1,INDEX(Rd3!$O$9:$O$79,MATCH($B33,Rd3!$C$9:$C$79,0)),0)</f>
        <v>63</v>
      </c>
      <c r="H33" s="8">
        <f>IF(COUNTIF(Rd4!$C$9:$C$78,$B33)&gt;=1,INDEX(Rd4!$O$9:$O$78,MATCH($B33,Rd4!$C$9:$C$78,0)),0)</f>
        <v>62</v>
      </c>
      <c r="I33" s="8">
        <f>IF(COUNTIF(Rd5!$C$9:$C$78,$B33)&gt;=1,INDEX(Rd5!$M$9:$M$78,MATCH($B33,Rd5!$C$9:$C$78,0)),0)</f>
        <v>62</v>
      </c>
      <c r="J33" s="8">
        <f>IF(COUNTIF(Rd6!$C$9:$C$78,$B33)&gt;=1,INDEX(Rd6!$Q$9:$Q$78,MATCH($B33,Rd6!$C$9:$C$78,0)),0)</f>
        <v>69</v>
      </c>
      <c r="K33" s="8">
        <f>IF(COUNTIF(Rd7!$C$9:$C$78,$B33)&gt;=1,INDEX(Rd7!$M$9:$M$78,MATCH($B33,Rd7!$C$9:$C$78,0)),0)</f>
        <v>73</v>
      </c>
      <c r="L33" s="8">
        <f>IF(COUNTIF(Rd8!$C$9:$C$78,$B33)&gt;=1,INDEX(Rd8!$L$9:$L$78,MATCH($B33,Rd8!$C$9:$C$78,0)),0)</f>
        <v>67</v>
      </c>
      <c r="M33" s="8">
        <f>IF(COUNTIF(Rd9!$C$9:$C$51,$B33)&gt;=1,INDEX(Rd9!$L$9:$L$51,MATCH($B33,Rd9!$C$9:$C$51,0)),0)</f>
        <v>0</v>
      </c>
      <c r="N33" s="8">
        <f>IF(COUNTIF(Rd10!$C$9:$C$51,$B33)&gt;=1,INDEX(Rd10!$N$9:$N$51,MATCH($B33,Rd10!$C$9:$C$51,0)),0)</f>
        <v>76</v>
      </c>
      <c r="O33" s="8">
        <f>IF(COUNTIF(Rd11!$C$9:$C$51,$B33)&gt;=1,INDEX(Rd11!$N$9:$N$51,MATCH($B33,Rd11!$C$9:$C$51,0)),0)</f>
        <v>73</v>
      </c>
      <c r="P33" s="8">
        <f>IF(COUNTIF(Rd12!$C$9:$C$71,$B33)&gt;=1,INDEX(Rd12!$P$9:$P$71,MATCH($B33,Rd12!$C$9:$C$71,0)),0)</f>
        <v>66</v>
      </c>
      <c r="Q33" s="120">
        <f t="shared" si="0"/>
        <v>0</v>
      </c>
      <c r="R33" s="27">
        <f t="shared" si="1"/>
        <v>721</v>
      </c>
      <c r="S33" s="11"/>
      <c r="T33" s="28">
        <f t="shared" si="2"/>
        <v>0</v>
      </c>
      <c r="U33" s="9">
        <f t="shared" si="3"/>
        <v>54</v>
      </c>
      <c r="V33" s="9">
        <f t="shared" si="4"/>
        <v>56</v>
      </c>
      <c r="W33" s="29">
        <f t="shared" si="5"/>
        <v>0</v>
      </c>
      <c r="X33" s="118">
        <f t="shared" si="6"/>
        <v>611</v>
      </c>
      <c r="Y33" s="3">
        <f t="shared" si="7"/>
        <v>11</v>
      </c>
      <c r="Z33" s="41">
        <v>0</v>
      </c>
      <c r="AA33" s="41">
        <f t="shared" si="8"/>
      </c>
      <c r="AB33" s="22"/>
    </row>
    <row r="34" spans="1:28" ht="13.5" customHeight="1">
      <c r="A34" s="86">
        <v>29</v>
      </c>
      <c r="B34" s="76" t="s">
        <v>229</v>
      </c>
      <c r="C34" s="22" t="s">
        <v>83</v>
      </c>
      <c r="D34" s="76" t="s">
        <v>54</v>
      </c>
      <c r="E34" s="8">
        <f>IF(COUNTIF(Rd1!$C$9:$C$70,$B34)&gt;=1,INDEX(Rd1!$K$9:$K$70,MATCH($B34,Rd1!$C$9:$C$70,0)),0)</f>
        <v>82</v>
      </c>
      <c r="F34" s="8">
        <f>IF(COUNTIF(Rd2!$C$9:$C$80,$B34)&gt;=1,INDEX(Rd2!$N$9:$N$80,MATCH($B34,Rd2!$C$9:$C$80,0)),0)</f>
        <v>81</v>
      </c>
      <c r="G34" s="8">
        <f>IF(COUNTIF(Rd3!$C$9:$C$79,$B34)&gt;=1,INDEX(Rd3!$O$9:$O$79,MATCH($B34,Rd3!$C$9:$C$79,0)),0)</f>
        <v>0</v>
      </c>
      <c r="H34" s="8">
        <f>IF(COUNTIF(Rd4!$C$9:$C$78,$B34)&gt;=1,INDEX(Rd4!$O$9:$O$78,MATCH($B34,Rd4!$C$9:$C$78,0)),0)</f>
        <v>87</v>
      </c>
      <c r="I34" s="8">
        <f>IF(COUNTIF(Rd5!$C$9:$C$78,$B34)&gt;=1,INDEX(Rd5!$M$9:$M$78,MATCH($B34,Rd5!$C$9:$C$78,0)),0)</f>
        <v>84</v>
      </c>
      <c r="J34" s="8">
        <f>IF(COUNTIF(Rd6!$C$9:$C$78,$B34)&gt;=1,INDEX(Rd6!$Q$9:$Q$78,MATCH($B34,Rd6!$C$9:$C$78,0)),0)</f>
        <v>88</v>
      </c>
      <c r="K34" s="8">
        <f>IF(COUNTIF(Rd7!$C$9:$C$78,$B34)&gt;=1,INDEX(Rd7!$M$9:$M$78,MATCH($B34,Rd7!$C$9:$C$78,0)),0)</f>
        <v>0</v>
      </c>
      <c r="L34" s="8">
        <f>IF(COUNTIF(Rd8!$C$9:$C$78,$B34)&gt;=1,INDEX(Rd8!$L$9:$L$78,MATCH($B34,Rd8!$C$9:$C$78,0)),0)</f>
        <v>0</v>
      </c>
      <c r="M34" s="8">
        <f>IF(COUNTIF(Rd9!$C$9:$C$51,$B34)&gt;=1,INDEX(Rd9!$L$9:$L$51,MATCH($B34,Rd9!$C$9:$C$51,0)),0)</f>
        <v>88</v>
      </c>
      <c r="N34" s="8">
        <f>IF(COUNTIF(Rd10!$C$9:$C$51,$B34)&gt;=1,INDEX(Rd10!$N$9:$N$51,MATCH($B34,Rd10!$C$9:$C$51,0)),0)</f>
        <v>0</v>
      </c>
      <c r="O34" s="8">
        <f>IF(COUNTIF(Rd11!$C$9:$C$51,$B34)&gt;=1,INDEX(Rd11!$N$9:$N$51,MATCH($B34,Rd11!$C$9:$C$51,0)),0)</f>
        <v>0</v>
      </c>
      <c r="P34" s="8">
        <f>IF(COUNTIF(Rd12!$C$9:$C$71,$B34)&gt;=1,INDEX(Rd12!$P$9:$P$71,MATCH($B34,Rd12!$C$9:$C$71,0)),0)</f>
        <v>73</v>
      </c>
      <c r="Q34" s="120">
        <f t="shared" si="0"/>
        <v>0</v>
      </c>
      <c r="R34" s="27">
        <f t="shared" si="1"/>
        <v>583</v>
      </c>
      <c r="S34" s="11"/>
      <c r="T34" s="28">
        <f t="shared" si="2"/>
        <v>0</v>
      </c>
      <c r="U34" s="9">
        <f t="shared" si="3"/>
        <v>0</v>
      </c>
      <c r="V34" s="9">
        <f t="shared" si="4"/>
        <v>0</v>
      </c>
      <c r="W34" s="29">
        <f t="shared" si="5"/>
        <v>0</v>
      </c>
      <c r="X34" s="118">
        <f t="shared" si="6"/>
        <v>583</v>
      </c>
      <c r="Y34" s="3">
        <f t="shared" si="7"/>
        <v>7</v>
      </c>
      <c r="Z34" s="41">
        <v>0</v>
      </c>
      <c r="AA34" s="41">
        <f t="shared" si="8"/>
      </c>
      <c r="AB34" s="22"/>
    </row>
    <row r="35" spans="1:28" ht="13.5" customHeight="1">
      <c r="A35" s="86">
        <v>30</v>
      </c>
      <c r="B35" s="76" t="s">
        <v>215</v>
      </c>
      <c r="C35" s="22" t="s">
        <v>114</v>
      </c>
      <c r="D35" s="76" t="s">
        <v>60</v>
      </c>
      <c r="E35" s="8">
        <f>IF(COUNTIF(Rd1!$C$9:$C$70,$B35)&gt;=1,INDEX(Rd1!$K$9:$K$70,MATCH($B35,Rd1!$C$9:$C$70,0)),0)</f>
        <v>57</v>
      </c>
      <c r="F35" s="8">
        <f>IF(COUNTIF(Rd2!$C$9:$C$80,$B35)&gt;=1,INDEX(Rd2!$N$9:$N$80,MATCH($B35,Rd2!$C$9:$C$80,0)),0)</f>
        <v>57</v>
      </c>
      <c r="G35" s="8">
        <f>IF(COUNTIF(Rd3!$C$9:$C$79,$B35)&gt;=1,INDEX(Rd3!$O$9:$O$79,MATCH($B35,Rd3!$C$9:$C$79,0)),0)</f>
        <v>60</v>
      </c>
      <c r="H35" s="8">
        <f>IF(COUNTIF(Rd4!$C$9:$C$78,$B35)&gt;=1,INDEX(Rd4!$O$9:$O$78,MATCH($B35,Rd4!$C$9:$C$78,0)),0)</f>
        <v>61</v>
      </c>
      <c r="I35" s="8">
        <f>IF(COUNTIF(Rd5!$C$9:$C$78,$B35)&gt;=1,INDEX(Rd5!$M$9:$M$78,MATCH($B35,Rd5!$C$9:$C$78,0)),0)</f>
        <v>60</v>
      </c>
      <c r="J35" s="8">
        <f>IF(COUNTIF(Rd6!$C$9:$C$78,$B35)&gt;=1,INDEX(Rd6!$Q$9:$Q$78,MATCH($B35,Rd6!$C$9:$C$78,0)),0)</f>
        <v>66</v>
      </c>
      <c r="K35" s="8">
        <f>IF(COUNTIF(Rd7!$C$9:$C$78,$B35)&gt;=1,INDEX(Rd7!$M$9:$M$78,MATCH($B35,Rd7!$C$9:$C$78,0)),0)</f>
        <v>69</v>
      </c>
      <c r="L35" s="8">
        <f>IF(COUNTIF(Rd8!$C$9:$C$78,$B35)&gt;=1,INDEX(Rd8!$L$9:$L$78,MATCH($B35,Rd8!$C$9:$C$78,0)),0)</f>
        <v>64</v>
      </c>
      <c r="M35" s="8">
        <f>IF(COUNTIF(Rd9!$C$9:$C$51,$B35)&gt;=1,INDEX(Rd9!$L$9:$L$51,MATCH($B35,Rd9!$C$9:$C$51,0)),0)</f>
        <v>79</v>
      </c>
      <c r="N35" s="8">
        <f>IF(COUNTIF(Rd10!$C$9:$C$51,$B35)&gt;=1,INDEX(Rd10!$N$9:$N$51,MATCH($B35,Rd10!$C$9:$C$51,0)),0)</f>
        <v>0</v>
      </c>
      <c r="O35" s="8">
        <f>IF(COUNTIF(Rd11!$C$9:$C$51,$B35)&gt;=1,INDEX(Rd11!$N$9:$N$51,MATCH($B35,Rd11!$C$9:$C$51,0)),0)</f>
        <v>0</v>
      </c>
      <c r="P35" s="8">
        <f>IF(COUNTIF(Rd12!$C$9:$C$71,$B35)&gt;=1,INDEX(Rd12!$P$9:$P$71,MATCH($B35,Rd12!$C$9:$C$71,0)),0)</f>
        <v>65</v>
      </c>
      <c r="Q35" s="120">
        <f t="shared" si="0"/>
        <v>0</v>
      </c>
      <c r="R35" s="27">
        <f t="shared" si="1"/>
        <v>638</v>
      </c>
      <c r="S35" s="11"/>
      <c r="T35" s="28">
        <f t="shared" si="2"/>
        <v>0</v>
      </c>
      <c r="U35" s="9">
        <f t="shared" si="3"/>
        <v>0</v>
      </c>
      <c r="V35" s="9">
        <f t="shared" si="4"/>
        <v>57</v>
      </c>
      <c r="W35" s="29">
        <f t="shared" si="5"/>
        <v>0</v>
      </c>
      <c r="X35" s="118">
        <f t="shared" si="6"/>
        <v>581</v>
      </c>
      <c r="Y35" s="3">
        <f t="shared" si="7"/>
        <v>10</v>
      </c>
      <c r="Z35" s="41">
        <v>0</v>
      </c>
      <c r="AA35" s="41">
        <f t="shared" si="8"/>
      </c>
      <c r="AB35" s="22"/>
    </row>
    <row r="36" spans="1:28" ht="13.5" customHeight="1">
      <c r="A36" s="86">
        <v>31</v>
      </c>
      <c r="B36" s="76" t="s">
        <v>268</v>
      </c>
      <c r="C36" s="20" t="s">
        <v>83</v>
      </c>
      <c r="D36" s="76" t="s">
        <v>4</v>
      </c>
      <c r="E36" s="8">
        <f>IF(COUNTIF(Rd1!$C$9:$C$70,$B36)&gt;=1,INDEX(Rd1!$K$9:$K$70,MATCH($B36,Rd1!$C$9:$C$70,0)),0)</f>
        <v>0</v>
      </c>
      <c r="F36" s="8">
        <f>IF(COUNTIF(Rd2!$C$9:$C$80,$B36)&gt;=1,INDEX(Rd2!$N$9:$N$80,MATCH($B36,Rd2!$C$9:$C$80,0)),0)</f>
        <v>0</v>
      </c>
      <c r="G36" s="8">
        <f>IF(COUNTIF(Rd3!$C$9:$C$79,$B36)&gt;=1,INDEX(Rd3!$O$9:$O$79,MATCH($B36,Rd3!$C$9:$C$79,0)),0)</f>
        <v>0</v>
      </c>
      <c r="H36" s="8">
        <f>IF(COUNTIF(Rd4!$C$9:$C$78,$B36)&gt;=1,INDEX(Rd4!$O$9:$O$78,MATCH($B36,Rd4!$C$9:$C$78,0)),0)</f>
        <v>0</v>
      </c>
      <c r="I36" s="8">
        <f>IF(COUNTIF(Rd5!$C$9:$C$78,$B36)&gt;=1,INDEX(Rd5!$M$9:$M$78,MATCH($B36,Rd5!$C$9:$C$78,0)),0)</f>
        <v>0</v>
      </c>
      <c r="J36" s="8">
        <f>IF(COUNTIF(Rd6!$C$9:$C$78,$B36)&gt;=1,INDEX(Rd6!$Q$9:$Q$78,MATCH($B36,Rd6!$C$9:$C$78,0)),0)</f>
        <v>89</v>
      </c>
      <c r="K36" s="8">
        <f>IF(COUNTIF(Rd7!$C$9:$C$78,$B36)&gt;=1,INDEX(Rd7!$M$9:$M$78,MATCH($B36,Rd7!$C$9:$C$78,0)),0)</f>
        <v>90</v>
      </c>
      <c r="L36" s="8">
        <f>IF(COUNTIF(Rd8!$C$9:$C$78,$B36)&gt;=1,INDEX(Rd8!$L$9:$L$78,MATCH($B36,Rd8!$C$9:$C$78,0)),0)</f>
        <v>93</v>
      </c>
      <c r="M36" s="8">
        <f>IF(COUNTIF(Rd9!$C$9:$C$51,$B36)&gt;=1,INDEX(Rd9!$L$9:$L$51,MATCH($B36,Rd9!$C$9:$C$51,0)),0)</f>
        <v>0</v>
      </c>
      <c r="N36" s="8">
        <f>IF(COUNTIF(Rd10!$C$9:$C$51,$B36)&gt;=1,INDEX(Rd10!$N$9:$N$51,MATCH($B36,Rd10!$C$9:$C$51,0)),0)</f>
        <v>92</v>
      </c>
      <c r="O36" s="8">
        <f>IF(COUNTIF(Rd11!$C$9:$C$51,$B36)&gt;=1,INDEX(Rd11!$N$9:$N$51,MATCH($B36,Rd11!$C$9:$C$51,0)),0)</f>
        <v>90</v>
      </c>
      <c r="P36" s="8">
        <f>IF(COUNTIF(Rd12!$C$9:$C$71,$B36)&gt;=1,INDEX(Rd12!$P$9:$P$71,MATCH($B36,Rd12!$C$9:$C$71,0)),0)</f>
        <v>89</v>
      </c>
      <c r="Q36" s="120">
        <f t="shared" si="0"/>
        <v>0</v>
      </c>
      <c r="R36" s="27">
        <f t="shared" si="1"/>
        <v>543</v>
      </c>
      <c r="S36" s="11"/>
      <c r="T36" s="28">
        <f t="shared" si="2"/>
        <v>0</v>
      </c>
      <c r="U36" s="9">
        <f t="shared" si="3"/>
        <v>0</v>
      </c>
      <c r="V36" s="9">
        <f t="shared" si="4"/>
        <v>0</v>
      </c>
      <c r="W36" s="29">
        <f t="shared" si="5"/>
        <v>0</v>
      </c>
      <c r="X36" s="118">
        <f t="shared" si="6"/>
        <v>543</v>
      </c>
      <c r="Y36" s="3">
        <f t="shared" si="7"/>
        <v>6</v>
      </c>
      <c r="Z36" s="41">
        <v>0</v>
      </c>
      <c r="AA36" s="41">
        <f t="shared" si="8"/>
      </c>
      <c r="AB36" s="22"/>
    </row>
    <row r="37" spans="1:28" ht="13.5" customHeight="1">
      <c r="A37" s="86">
        <v>32</v>
      </c>
      <c r="B37" s="76" t="s">
        <v>108</v>
      </c>
      <c r="C37" s="22" t="s">
        <v>83</v>
      </c>
      <c r="D37" s="76" t="s">
        <v>54</v>
      </c>
      <c r="E37" s="8">
        <f>IF(COUNTIF(Rd1!$C$9:$C$70,$B37)&gt;=1,INDEX(Rd1!$K$9:$K$70,MATCH($B37,Rd1!$C$9:$C$70,0)),0)</f>
        <v>81</v>
      </c>
      <c r="F37" s="8">
        <f>IF(COUNTIF(Rd2!$C$9:$C$80,$B37)&gt;=1,INDEX(Rd2!$N$9:$N$80,MATCH($B37,Rd2!$C$9:$C$80,0)),0)</f>
        <v>75</v>
      </c>
      <c r="G37" s="8">
        <f>IF(COUNTIF(Rd3!$C$9:$C$79,$B37)&gt;=1,INDEX(Rd3!$O$9:$O$79,MATCH($B37,Rd3!$C$9:$C$79,0)),0)</f>
        <v>0</v>
      </c>
      <c r="H37" s="8">
        <f>IF(COUNTIF(Rd4!$C$9:$C$78,$B37)&gt;=1,INDEX(Rd4!$O$9:$O$78,MATCH($B37,Rd4!$C$9:$C$78,0)),0)</f>
        <v>72</v>
      </c>
      <c r="I37" s="8">
        <f>IF(COUNTIF(Rd5!$C$9:$C$78,$B37)&gt;=1,INDEX(Rd5!$M$9:$M$78,MATCH($B37,Rd5!$C$9:$C$78,0)),0)</f>
        <v>83</v>
      </c>
      <c r="J37" s="8">
        <f>IF(COUNTIF(Rd6!$C$9:$C$78,$B37)&gt;=1,INDEX(Rd6!$Q$9:$Q$78,MATCH($B37,Rd6!$C$9:$C$78,0)),0)</f>
        <v>64</v>
      </c>
      <c r="K37" s="8">
        <f>IF(COUNTIF(Rd7!$C$9:$C$78,$B37)&gt;=1,INDEX(Rd7!$M$9:$M$78,MATCH($B37,Rd7!$C$9:$C$78,0)),0)</f>
        <v>0</v>
      </c>
      <c r="L37" s="8">
        <f>IF(COUNTIF(Rd8!$C$9:$C$78,$B37)&gt;=1,INDEX(Rd8!$L$9:$L$78,MATCH($B37,Rd8!$C$9:$C$78,0)),0)</f>
        <v>0</v>
      </c>
      <c r="M37" s="8">
        <f>IF(COUNTIF(Rd9!$C$9:$C$51,$B37)&gt;=1,INDEX(Rd9!$L$9:$L$51,MATCH($B37,Rd9!$C$9:$C$51,0)),0)</f>
        <v>82</v>
      </c>
      <c r="N37" s="8">
        <f>IF(COUNTIF(Rd10!$C$9:$C$51,$B37)&gt;=1,INDEX(Rd10!$N$9:$N$51,MATCH($B37,Rd10!$C$9:$C$51,0)),0)</f>
        <v>0</v>
      </c>
      <c r="O37" s="8">
        <f>IF(COUNTIF(Rd11!$C$9:$C$51,$B37)&gt;=1,INDEX(Rd11!$N$9:$N$51,MATCH($B37,Rd11!$C$9:$C$51,0)),0)</f>
        <v>0</v>
      </c>
      <c r="P37" s="8">
        <f>IF(COUNTIF(Rd12!$C$9:$C$71,$B37)&gt;=1,INDEX(Rd12!$P$9:$P$71,MATCH($B37,Rd12!$C$9:$C$71,0)),0)</f>
        <v>75</v>
      </c>
      <c r="Q37" s="120">
        <f t="shared" si="0"/>
        <v>0</v>
      </c>
      <c r="R37" s="27">
        <f t="shared" si="1"/>
        <v>532</v>
      </c>
      <c r="S37" s="11"/>
      <c r="T37" s="28">
        <f t="shared" si="2"/>
        <v>0</v>
      </c>
      <c r="U37" s="9">
        <f t="shared" si="3"/>
        <v>0</v>
      </c>
      <c r="V37" s="9">
        <f t="shared" si="4"/>
        <v>0</v>
      </c>
      <c r="W37" s="29">
        <f t="shared" si="5"/>
        <v>0</v>
      </c>
      <c r="X37" s="118">
        <f t="shared" si="6"/>
        <v>532</v>
      </c>
      <c r="Y37" s="3">
        <f t="shared" si="7"/>
        <v>7</v>
      </c>
      <c r="Z37" s="41">
        <v>0</v>
      </c>
      <c r="AA37" s="41">
        <f t="shared" si="8"/>
      </c>
      <c r="AB37" s="22"/>
    </row>
    <row r="38" spans="1:28" ht="13.5" customHeight="1">
      <c r="A38" s="86">
        <v>33</v>
      </c>
      <c r="B38" s="76" t="s">
        <v>119</v>
      </c>
      <c r="C38" s="22" t="s">
        <v>83</v>
      </c>
      <c r="D38" s="76" t="s">
        <v>30</v>
      </c>
      <c r="E38" s="8">
        <f>IF(COUNTIF(Rd1!$C$9:$C$70,$B38)&gt;=1,INDEX(Rd1!$K$9:$K$70,MATCH($B38,Rd1!$C$9:$C$70,0)),0)</f>
        <v>69</v>
      </c>
      <c r="F38" s="8">
        <f>IF(COUNTIF(Rd2!$C$9:$C$80,$B38)&gt;=1,INDEX(Rd2!$N$9:$N$80,MATCH($B38,Rd2!$C$9:$C$80,0)),0)</f>
        <v>67</v>
      </c>
      <c r="G38" s="8">
        <f>IF(COUNTIF(Rd3!$C$9:$C$79,$B38)&gt;=1,INDEX(Rd3!$O$9:$O$79,MATCH($B38,Rd3!$C$9:$C$79,0)),0)</f>
        <v>71</v>
      </c>
      <c r="H38" s="8">
        <f>IF(COUNTIF(Rd4!$C$9:$C$78,$B38)&gt;=1,INDEX(Rd4!$O$9:$O$78,MATCH($B38,Rd4!$C$9:$C$78,0)),0)</f>
        <v>73</v>
      </c>
      <c r="I38" s="8">
        <f>IF(COUNTIF(Rd5!$C$9:$C$78,$B38)&gt;=1,INDEX(Rd5!$M$9:$M$78,MATCH($B38,Rd5!$C$9:$C$78,0)),0)</f>
        <v>70</v>
      </c>
      <c r="J38" s="8">
        <f>IF(COUNTIF(Rd6!$C$9:$C$78,$B38)&gt;=1,INDEX(Rd6!$Q$9:$Q$78,MATCH($B38,Rd6!$C$9:$C$78,0)),0)</f>
        <v>0</v>
      </c>
      <c r="K38" s="8">
        <f>IF(COUNTIF(Rd7!$C$9:$C$78,$B38)&gt;=1,INDEX(Rd7!$M$9:$M$78,MATCH($B38,Rd7!$C$9:$C$78,0)),0)</f>
        <v>77</v>
      </c>
      <c r="L38" s="8">
        <f>IF(COUNTIF(Rd8!$C$9:$C$78,$B38)&gt;=1,INDEX(Rd8!$L$9:$L$78,MATCH($B38,Rd8!$C$9:$C$78,0)),0)</f>
        <v>72</v>
      </c>
      <c r="M38" s="8">
        <f>IF(COUNTIF(Rd9!$C$9:$C$51,$B38)&gt;=1,INDEX(Rd9!$L$9:$L$51,MATCH($B38,Rd9!$C$9:$C$51,0)),0)</f>
        <v>0</v>
      </c>
      <c r="N38" s="8">
        <f>IF(COUNTIF(Rd10!$C$9:$C$51,$B38)&gt;=1,INDEX(Rd10!$N$9:$N$51,MATCH($B38,Rd10!$C$9:$C$51,0)),0)</f>
        <v>0</v>
      </c>
      <c r="O38" s="8">
        <f>IF(COUNTIF(Rd11!$C$9:$C$51,$B38)&gt;=1,INDEX(Rd11!$N$9:$N$51,MATCH($B38,Rd11!$C$9:$C$51,0)),0)</f>
        <v>0</v>
      </c>
      <c r="P38" s="8">
        <f>IF(COUNTIF(Rd12!$C$9:$C$71,$B38)&gt;=1,INDEX(Rd12!$P$9:$P$71,MATCH($B38,Rd12!$C$9:$C$71,0)),0)</f>
        <v>0</v>
      </c>
      <c r="Q38" s="120">
        <f aca="true" t="shared" si="9" ref="Q38:Q69">IF(Z38&gt;0,(SUM(E38:P38)-SUM(T38:W38))/8,0)</f>
        <v>0</v>
      </c>
      <c r="R38" s="27">
        <f aca="true" t="shared" si="10" ref="R38:R69">SUM(E38:Q38)</f>
        <v>499</v>
      </c>
      <c r="S38" s="11"/>
      <c r="T38" s="28">
        <f aca="true" t="shared" si="11" ref="T38:T69">SMALL(E38:P38,1)</f>
        <v>0</v>
      </c>
      <c r="U38" s="9">
        <f aca="true" t="shared" si="12" ref="U38:U69">SMALL(E38:P38,2)</f>
        <v>0</v>
      </c>
      <c r="V38" s="9">
        <f aca="true" t="shared" si="13" ref="V38:V69">SMALL(E38:P38,3)</f>
        <v>0</v>
      </c>
      <c r="W38" s="29">
        <f aca="true" t="shared" si="14" ref="W38:W69">IF(Z38&gt;0,SMALL(E38:P38,4),0)</f>
        <v>0</v>
      </c>
      <c r="X38" s="118">
        <f aca="true" t="shared" si="15" ref="X38:X69">SUM(E38:Q38)-SUM(T38:W38)</f>
        <v>499</v>
      </c>
      <c r="Y38" s="3">
        <f aca="true" t="shared" si="16" ref="Y38:Y69">(COUNTIF(E38:P38,"&gt;0"))</f>
        <v>7</v>
      </c>
      <c r="Z38" s="41">
        <v>0</v>
      </c>
      <c r="AA38" s="41">
        <f t="shared" si="8"/>
      </c>
      <c r="AB38" s="22"/>
    </row>
    <row r="39" spans="1:28" ht="13.5" customHeight="1">
      <c r="A39" s="86">
        <v>34</v>
      </c>
      <c r="B39" s="76" t="s">
        <v>107</v>
      </c>
      <c r="C39" s="22" t="s">
        <v>83</v>
      </c>
      <c r="D39" s="76" t="s">
        <v>4</v>
      </c>
      <c r="E39" s="8">
        <f>IF(COUNTIF(Rd1!$C$9:$C$70,$B39)&gt;=1,INDEX(Rd1!$K$9:$K$70,MATCH($B39,Rd1!$C$9:$C$70,0)),0)</f>
        <v>83</v>
      </c>
      <c r="F39" s="8">
        <f>IF(COUNTIF(Rd2!$C$9:$C$80,$B39)&gt;=1,INDEX(Rd2!$N$9:$N$80,MATCH($B39,Rd2!$C$9:$C$80,0)),0)</f>
        <v>85</v>
      </c>
      <c r="G39" s="8">
        <f>IF(COUNTIF(Rd3!$C$9:$C$79,$B39)&gt;=1,INDEX(Rd3!$O$9:$O$79,MATCH($B39,Rd3!$C$9:$C$79,0)),0)</f>
        <v>86</v>
      </c>
      <c r="H39" s="8">
        <f>IF(COUNTIF(Rd4!$C$9:$C$78,$B39)&gt;=1,INDEX(Rd4!$O$9:$O$78,MATCH($B39,Rd4!$C$9:$C$78,0)),0)</f>
        <v>0</v>
      </c>
      <c r="I39" s="8">
        <f>IF(COUNTIF(Rd5!$C$9:$C$78,$B39)&gt;=1,INDEX(Rd5!$M$9:$M$78,MATCH($B39,Rd5!$C$9:$C$78,0)),0)</f>
        <v>76</v>
      </c>
      <c r="J39" s="8">
        <f>IF(COUNTIF(Rd6!$C$9:$C$78,$B39)&gt;=1,INDEX(Rd6!$Q$9:$Q$78,MATCH($B39,Rd6!$C$9:$C$78,0)),0)</f>
        <v>87</v>
      </c>
      <c r="K39" s="8">
        <f>IF(COUNTIF(Rd7!$C$9:$C$78,$B39)&gt;=1,INDEX(Rd7!$M$9:$M$78,MATCH($B39,Rd7!$C$9:$C$78,0)),0)</f>
        <v>0</v>
      </c>
      <c r="L39" s="8">
        <f>IF(COUNTIF(Rd8!$C$9:$C$78,$B39)&gt;=1,INDEX(Rd8!$L$9:$L$78,MATCH($B39,Rd8!$C$9:$C$78,0)),0)</f>
        <v>75</v>
      </c>
      <c r="M39" s="8">
        <v>0</v>
      </c>
      <c r="N39" s="8">
        <f>IF(COUNTIF(Rd10!$C$9:$C$51,$B39)&gt;=1,INDEX(Rd10!$N$9:$N$51,MATCH($B39,Rd10!$C$9:$C$51,0)),0)</f>
        <v>0</v>
      </c>
      <c r="O39" s="8">
        <f>IF(COUNTIF(Rd11!$C$9:$C$51,$B39)&gt;=1,INDEX(Rd11!$N$9:$N$51,MATCH($B39,Rd11!$C$9:$C$51,0)),0)</f>
        <v>0</v>
      </c>
      <c r="P39" s="8">
        <f>IF(COUNTIF(Rd12!$C$9:$C$71,$B39)&gt;=1,INDEX(Rd12!$P$9:$P$71,MATCH($B39,Rd12!$C$9:$C$71,0)),0)</f>
        <v>0</v>
      </c>
      <c r="Q39" s="120">
        <f t="shared" si="9"/>
        <v>0</v>
      </c>
      <c r="R39" s="27">
        <f t="shared" si="10"/>
        <v>492</v>
      </c>
      <c r="S39" s="11"/>
      <c r="T39" s="28">
        <f t="shared" si="11"/>
        <v>0</v>
      </c>
      <c r="U39" s="9">
        <f t="shared" si="12"/>
        <v>0</v>
      </c>
      <c r="V39" s="9">
        <f t="shared" si="13"/>
        <v>0</v>
      </c>
      <c r="W39" s="29">
        <f t="shared" si="14"/>
        <v>0</v>
      </c>
      <c r="X39" s="118">
        <f t="shared" si="15"/>
        <v>492</v>
      </c>
      <c r="Y39" s="3">
        <f t="shared" si="16"/>
        <v>6</v>
      </c>
      <c r="Z39" s="41">
        <v>0</v>
      </c>
      <c r="AA39" s="41">
        <f t="shared" si="8"/>
      </c>
      <c r="AB39" s="22"/>
    </row>
    <row r="40" spans="1:28" ht="13.5" customHeight="1">
      <c r="A40" s="86">
        <v>35</v>
      </c>
      <c r="B40" s="76" t="s">
        <v>197</v>
      </c>
      <c r="C40" s="22" t="s">
        <v>83</v>
      </c>
      <c r="D40" s="76" t="s">
        <v>60</v>
      </c>
      <c r="E40" s="8">
        <f>IF(COUNTIF(Rd1!$C$9:$C$70,$B40)&gt;=1,INDEX(Rd1!$K$9:$K$70,MATCH($B40,Rd1!$C$9:$C$70,0)),0)</f>
        <v>0</v>
      </c>
      <c r="F40" s="8">
        <f>IF(COUNTIF(Rd2!$C$9:$C$80,$B40)&gt;=1,INDEX(Rd2!$N$9:$N$80,MATCH($B40,Rd2!$C$9:$C$80,0)),0)</f>
        <v>0</v>
      </c>
      <c r="G40" s="8">
        <f>IF(COUNTIF(Rd3!$C$9:$C$79,$B40)&gt;=1,INDEX(Rd3!$O$9:$O$79,MATCH($B40,Rd3!$C$9:$C$79,0)),0)</f>
        <v>74</v>
      </c>
      <c r="H40" s="8">
        <f>IF(COUNTIF(Rd4!$C$9:$C$78,$B40)&gt;=1,INDEX(Rd4!$O$9:$O$78,MATCH($B40,Rd4!$C$9:$C$78,0)),0)</f>
        <v>76</v>
      </c>
      <c r="I40" s="8">
        <f>IF(COUNTIF(Rd5!$C$9:$C$78,$B40)&gt;=1,INDEX(Rd5!$M$9:$M$78,MATCH($B40,Rd5!$C$9:$C$78,0)),0)</f>
        <v>0</v>
      </c>
      <c r="J40" s="8">
        <f>IF(COUNTIF(Rd6!$C$9:$C$78,$B40)&gt;=1,INDEX(Rd6!$Q$9:$Q$78,MATCH($B40,Rd6!$C$9:$C$78,0)),0)</f>
        <v>80</v>
      </c>
      <c r="K40" s="8">
        <f>IF(COUNTIF(Rd7!$C$9:$C$78,$B40)&gt;=1,INDEX(Rd7!$M$9:$M$78,MATCH($B40,Rd7!$C$9:$C$78,0)),0)</f>
        <v>81</v>
      </c>
      <c r="L40" s="8">
        <f>IF(COUNTIF(Rd8!$C$9:$C$78,$B40)&gt;=1,INDEX(Rd8!$L$9:$L$78,MATCH($B40,Rd8!$C$9:$C$78,0)),0)</f>
        <v>77</v>
      </c>
      <c r="M40" s="8">
        <f>IF(COUNTIF(Rd9!$C$9:$C$51,$B40)&gt;=1,INDEX(Rd9!$L$9:$L$51,MATCH($B40,Rd9!$C$9:$C$51,0)),0)</f>
        <v>0</v>
      </c>
      <c r="N40" s="8">
        <f>IF(COUNTIF(Rd10!$C$9:$C$51,$B40)&gt;=1,INDEX(Rd10!$N$9:$N$51,MATCH($B40,Rd10!$C$9:$C$51,0)),0)</f>
        <v>0</v>
      </c>
      <c r="O40" s="8">
        <f>IF(COUNTIF(Rd11!$C$9:$C$51,$B40)&gt;=1,INDEX(Rd11!$N$9:$N$51,MATCH($B40,Rd11!$C$9:$C$51,0)),0)</f>
        <v>0</v>
      </c>
      <c r="P40" s="8">
        <f>IF(COUNTIF(Rd12!$C$9:$C$71,$B40)&gt;=1,INDEX(Rd12!$P$9:$P$71,MATCH($B40,Rd12!$C$9:$C$71,0)),0)</f>
        <v>68</v>
      </c>
      <c r="Q40" s="120">
        <f t="shared" si="9"/>
        <v>0</v>
      </c>
      <c r="R40" s="27">
        <f t="shared" si="10"/>
        <v>456</v>
      </c>
      <c r="S40" s="11"/>
      <c r="T40" s="28">
        <f t="shared" si="11"/>
        <v>0</v>
      </c>
      <c r="U40" s="9">
        <f t="shared" si="12"/>
        <v>0</v>
      </c>
      <c r="V40" s="9">
        <f t="shared" si="13"/>
        <v>0</v>
      </c>
      <c r="W40" s="29">
        <f t="shared" si="14"/>
        <v>0</v>
      </c>
      <c r="X40" s="118">
        <f t="shared" si="15"/>
        <v>456</v>
      </c>
      <c r="Y40" s="3">
        <f t="shared" si="16"/>
        <v>6</v>
      </c>
      <c r="Z40" s="41">
        <v>0</v>
      </c>
      <c r="AA40" s="41">
        <f t="shared" si="8"/>
      </c>
      <c r="AB40" s="22"/>
    </row>
    <row r="41" spans="1:28" ht="13.5" customHeight="1">
      <c r="A41" s="86">
        <v>36</v>
      </c>
      <c r="B41" s="76" t="s">
        <v>132</v>
      </c>
      <c r="C41" s="22" t="s">
        <v>83</v>
      </c>
      <c r="D41" s="76" t="s">
        <v>54</v>
      </c>
      <c r="E41" s="8">
        <f>IF(COUNTIF(Rd1!$C$9:$C$70,$B41)&gt;=1,INDEX(Rd1!$K$9:$K$70,MATCH($B41,Rd1!$C$9:$C$70,0)),0)</f>
        <v>58</v>
      </c>
      <c r="F41" s="8">
        <f>IF(COUNTIF(Rd2!$C$9:$C$80,$B41)&gt;=1,INDEX(Rd2!$N$9:$N$80,MATCH($B41,Rd2!$C$9:$C$80,0)),0)</f>
        <v>55</v>
      </c>
      <c r="G41" s="8">
        <f>IF(COUNTIF(Rd3!$C$9:$C$79,$B41)&gt;=1,INDEX(Rd3!$O$9:$O$79,MATCH($B41,Rd3!$C$9:$C$79,0)),0)</f>
        <v>0</v>
      </c>
      <c r="H41" s="8">
        <f>IF(COUNTIF(Rd4!$C$9:$C$78,$B41)&gt;=1,INDEX(Rd4!$O$9:$O$78,MATCH($B41,Rd4!$C$9:$C$78,0)),0)</f>
        <v>59</v>
      </c>
      <c r="I41" s="8">
        <f>IF(COUNTIF(Rd5!$C$9:$C$78,$B41)&gt;=1,INDEX(Rd5!$M$9:$M$78,MATCH($B41,Rd5!$C$9:$C$78,0)),0)</f>
        <v>58</v>
      </c>
      <c r="J41" s="8">
        <f>IF(COUNTIF(Rd6!$C$9:$C$78,$B41)&gt;=1,INDEX(Rd6!$Q$9:$Q$78,MATCH($B41,Rd6!$C$9:$C$78,0)),0)</f>
        <v>67</v>
      </c>
      <c r="K41" s="8">
        <f>IF(COUNTIF(Rd7!$C$9:$C$78,$B41)&gt;=1,INDEX(Rd7!$M$9:$M$78,MATCH($B41,Rd7!$C$9:$C$78,0)),0)</f>
        <v>0</v>
      </c>
      <c r="L41" s="8">
        <f>IF(COUNTIF(Rd8!$C$9:$C$78,$B41)&gt;=1,INDEX(Rd8!$L$9:$L$78,MATCH($B41,Rd8!$C$9:$C$78,0)),0)</f>
        <v>0</v>
      </c>
      <c r="M41" s="8">
        <f>IF(COUNTIF(Rd9!$C$9:$C$51,$B41)&gt;=1,INDEX(Rd9!$L$9:$L$51,MATCH($B41,Rd9!$C$9:$C$51,0)),0)</f>
        <v>80</v>
      </c>
      <c r="N41" s="8">
        <f>IF(COUNTIF(Rd10!$C$9:$C$51,$B41)&gt;=1,INDEX(Rd10!$N$9:$N$51,MATCH($B41,Rd10!$C$9:$C$51,0)),0)</f>
        <v>0</v>
      </c>
      <c r="O41" s="8">
        <f>IF(COUNTIF(Rd11!$C$9:$C$51,$B41)&gt;=1,INDEX(Rd11!$N$9:$N$51,MATCH($B41,Rd11!$C$9:$C$51,0)),0)</f>
        <v>0</v>
      </c>
      <c r="P41" s="8">
        <f>IF(COUNTIF(Rd12!$C$9:$C$71,$B41)&gt;=1,INDEX(Rd12!$P$9:$P$71,MATCH($B41,Rd12!$C$9:$C$71,0)),0)</f>
        <v>64</v>
      </c>
      <c r="Q41" s="120">
        <f t="shared" si="9"/>
        <v>0</v>
      </c>
      <c r="R41" s="27">
        <f t="shared" si="10"/>
        <v>441</v>
      </c>
      <c r="S41" s="11"/>
      <c r="T41" s="28">
        <f t="shared" si="11"/>
        <v>0</v>
      </c>
      <c r="U41" s="9">
        <f t="shared" si="12"/>
        <v>0</v>
      </c>
      <c r="V41" s="9">
        <f t="shared" si="13"/>
        <v>0</v>
      </c>
      <c r="W41" s="29">
        <f t="shared" si="14"/>
        <v>0</v>
      </c>
      <c r="X41" s="118">
        <f t="shared" si="15"/>
        <v>441</v>
      </c>
      <c r="Y41" s="3">
        <f t="shared" si="16"/>
        <v>7</v>
      </c>
      <c r="Z41" s="41">
        <v>0</v>
      </c>
      <c r="AA41" s="41">
        <f t="shared" si="8"/>
      </c>
      <c r="AB41" s="22"/>
    </row>
    <row r="42" spans="1:28" ht="13.5" customHeight="1">
      <c r="A42" s="86">
        <v>37</v>
      </c>
      <c r="B42" s="76" t="s">
        <v>149</v>
      </c>
      <c r="C42" s="22" t="s">
        <v>83</v>
      </c>
      <c r="D42" s="76" t="s">
        <v>60</v>
      </c>
      <c r="E42" s="8">
        <f>IF(COUNTIF(Rd1!$C$9:$C$70,$B42)&gt;=1,INDEX(Rd1!$K$9:$K$70,MATCH($B42,Rd1!$C$9:$C$70,0)),0)</f>
        <v>0</v>
      </c>
      <c r="F42" s="8">
        <f>IF(COUNTIF(Rd2!$C$9:$C$80,$B42)&gt;=1,INDEX(Rd2!$N$9:$N$80,MATCH($B42,Rd2!$C$9:$C$80,0)),0)</f>
        <v>73</v>
      </c>
      <c r="G42" s="8">
        <f>IF(COUNTIF(Rd3!$C$9:$C$79,$B42)&gt;=1,INDEX(Rd3!$O$9:$O$79,MATCH($B42,Rd3!$C$9:$C$79,0)),0)</f>
        <v>83</v>
      </c>
      <c r="H42" s="8">
        <f>IF(COUNTIF(Rd4!$C$9:$C$78,$B42)&gt;=1,INDEX(Rd4!$O$9:$O$78,MATCH($B42,Rd4!$C$9:$C$78,0)),0)</f>
        <v>84</v>
      </c>
      <c r="I42" s="8">
        <f>IF(COUNTIF(Rd5!$C$9:$C$78,$B42)&gt;=1,INDEX(Rd5!$M$9:$M$78,MATCH($B42,Rd5!$C$9:$C$78,0)),0)</f>
        <v>0</v>
      </c>
      <c r="J42" s="8">
        <f>IF(COUNTIF(Rd6!$C$9:$C$78,$B42)&gt;=1,INDEX(Rd6!$Q$9:$Q$78,MATCH($B42,Rd6!$C$9:$C$78,0)),0)</f>
        <v>0</v>
      </c>
      <c r="K42" s="8">
        <f>IF(COUNTIF(Rd7!$C$9:$C$78,$B42)&gt;=1,INDEX(Rd7!$M$9:$M$78,MATCH($B42,Rd7!$C$9:$C$78,0)),0)</f>
        <v>86</v>
      </c>
      <c r="L42" s="8">
        <f>IF(COUNTIF(Rd8!$C$9:$C$78,$B42)&gt;=1,INDEX(Rd8!$L$9:$L$78,MATCH($B42,Rd8!$C$9:$C$78,0)),0)</f>
        <v>82</v>
      </c>
      <c r="M42" s="8">
        <f>IF(COUNTIF(Rd9!$C$9:$C$51,$B42)&gt;=1,INDEX(Rd9!$L$9:$L$51,MATCH($B42,Rd9!$C$9:$C$51,0)),0)</f>
        <v>0</v>
      </c>
      <c r="N42" s="8">
        <f>IF(COUNTIF(Rd10!$C$9:$C$51,$B42)&gt;=1,INDEX(Rd10!$N$9:$N$51,MATCH($B42,Rd10!$C$9:$C$51,0)),0)</f>
        <v>0</v>
      </c>
      <c r="O42" s="8">
        <f>IF(COUNTIF(Rd11!$C$9:$C$51,$B42)&gt;=1,INDEX(Rd11!$N$9:$N$51,MATCH($B42,Rd11!$C$9:$C$51,0)),0)</f>
        <v>0</v>
      </c>
      <c r="P42" s="8">
        <f>IF(COUNTIF(Rd12!$C$9:$C$71,$B42)&gt;=1,INDEX(Rd12!$P$9:$P$71,MATCH($B42,Rd12!$C$9:$C$71,0)),0)</f>
        <v>0</v>
      </c>
      <c r="Q42" s="120">
        <f t="shared" si="9"/>
        <v>0</v>
      </c>
      <c r="R42" s="27">
        <f t="shared" si="10"/>
        <v>408</v>
      </c>
      <c r="S42" s="11"/>
      <c r="T42" s="28">
        <f t="shared" si="11"/>
        <v>0</v>
      </c>
      <c r="U42" s="9">
        <f t="shared" si="12"/>
        <v>0</v>
      </c>
      <c r="V42" s="9">
        <f t="shared" si="13"/>
        <v>0</v>
      </c>
      <c r="W42" s="29">
        <f t="shared" si="14"/>
        <v>0</v>
      </c>
      <c r="X42" s="118">
        <f t="shared" si="15"/>
        <v>408</v>
      </c>
      <c r="Y42" s="3">
        <f t="shared" si="16"/>
        <v>5</v>
      </c>
      <c r="Z42" s="41">
        <v>0</v>
      </c>
      <c r="AA42" s="41">
        <f t="shared" si="8"/>
      </c>
      <c r="AB42" s="22"/>
    </row>
    <row r="43" spans="1:28" ht="13.5" customHeight="1">
      <c r="A43" s="86">
        <v>38</v>
      </c>
      <c r="B43" s="76" t="s">
        <v>217</v>
      </c>
      <c r="C43" s="22" t="s">
        <v>83</v>
      </c>
      <c r="D43" s="76" t="s">
        <v>42</v>
      </c>
      <c r="E43" s="8">
        <f>IF(COUNTIF(Rd1!$C$9:$C$70,$B43)&gt;=1,INDEX(Rd1!$K$9:$K$70,MATCH($B43,Rd1!$C$9:$C$70,0)),0)</f>
        <v>0</v>
      </c>
      <c r="F43" s="8">
        <f>IF(COUNTIF(Rd2!$C$9:$C$80,$B43)&gt;=1,INDEX(Rd2!$N$9:$N$80,MATCH($B43,Rd2!$C$9:$C$80,0)),0)</f>
        <v>0</v>
      </c>
      <c r="G43" s="8">
        <f>IF(COUNTIF(Rd3!$C$9:$C$79,$B43)&gt;=1,INDEX(Rd3!$O$9:$O$79,MATCH($B43,Rd3!$C$9:$C$79,0)),0)</f>
        <v>0</v>
      </c>
      <c r="H43" s="8">
        <f>IF(COUNTIF(Rd4!$C$9:$C$78,$B43)&gt;=1,INDEX(Rd4!$O$9:$O$78,MATCH($B43,Rd4!$C$9:$C$78,0)),0)</f>
        <v>79</v>
      </c>
      <c r="I43" s="8">
        <f>IF(COUNTIF(Rd5!$C$9:$C$78,$B43)&gt;=1,INDEX(Rd5!$M$9:$M$78,MATCH($B43,Rd5!$C$9:$C$78,0)),0)</f>
        <v>78</v>
      </c>
      <c r="J43" s="8">
        <f>IF(COUNTIF(Rd6!$C$9:$C$78,$B43)&gt;=1,INDEX(Rd6!$Q$9:$Q$78,MATCH($B43,Rd6!$C$9:$C$78,0)),0)</f>
        <v>84</v>
      </c>
      <c r="K43" s="8">
        <f>IF(COUNTIF(Rd7!$C$9:$C$78,$B43)&gt;=1,INDEX(Rd7!$M$9:$M$78,MATCH($B43,Rd7!$C$9:$C$78,0)),0)</f>
        <v>0</v>
      </c>
      <c r="L43" s="8">
        <f>IF(COUNTIF(Rd8!$C$9:$C$78,$B43)&gt;=1,INDEX(Rd8!$L$9:$L$78,MATCH($B43,Rd8!$C$9:$C$78,0)),0)</f>
        <v>86</v>
      </c>
      <c r="M43" s="8">
        <f>IF(COUNTIF(Rd9!$C$9:$C$51,$B43)&gt;=1,INDEX(Rd9!$L$9:$L$51,MATCH($B43,Rd9!$C$9:$C$51,0)),0)</f>
        <v>0</v>
      </c>
      <c r="N43" s="8">
        <f>IF(COUNTIF(Rd10!$C$9:$C$51,$B43)&gt;=1,INDEX(Rd10!$N$9:$N$51,MATCH($B43,Rd10!$C$9:$C$51,0)),0)</f>
        <v>0</v>
      </c>
      <c r="O43" s="8">
        <f>IF(COUNTIF(Rd11!$C$9:$C$51,$B43)&gt;=1,INDEX(Rd11!$N$9:$N$51,MATCH($B43,Rd11!$C$9:$C$51,0)),0)</f>
        <v>0</v>
      </c>
      <c r="P43" s="8">
        <f>IF(COUNTIF(Rd12!$C$9:$C$71,$B43)&gt;=1,INDEX(Rd12!$P$9:$P$71,MATCH($B43,Rd12!$C$9:$C$71,0)),0)</f>
        <v>80</v>
      </c>
      <c r="Q43" s="120">
        <f t="shared" si="9"/>
        <v>0</v>
      </c>
      <c r="R43" s="27">
        <f t="shared" si="10"/>
        <v>407</v>
      </c>
      <c r="S43" s="11"/>
      <c r="T43" s="28">
        <f t="shared" si="11"/>
        <v>0</v>
      </c>
      <c r="U43" s="9">
        <f t="shared" si="12"/>
        <v>0</v>
      </c>
      <c r="V43" s="9">
        <f t="shared" si="13"/>
        <v>0</v>
      </c>
      <c r="W43" s="29">
        <f t="shared" si="14"/>
        <v>0</v>
      </c>
      <c r="X43" s="118">
        <f t="shared" si="15"/>
        <v>407</v>
      </c>
      <c r="Y43" s="3">
        <f t="shared" si="16"/>
        <v>5</v>
      </c>
      <c r="Z43" s="41">
        <v>0</v>
      </c>
      <c r="AA43" s="41">
        <f t="shared" si="8"/>
      </c>
      <c r="AB43" s="22"/>
    </row>
    <row r="44" spans="1:28" ht="13.5" customHeight="1">
      <c r="A44" s="86">
        <v>39</v>
      </c>
      <c r="B44" s="76" t="s">
        <v>104</v>
      </c>
      <c r="C44" s="22" t="s">
        <v>83</v>
      </c>
      <c r="D44" s="76" t="s">
        <v>25</v>
      </c>
      <c r="E44" s="8">
        <f>IF(COUNTIF(Rd1!$C$9:$C$70,$B44)&gt;=1,INDEX(Rd1!$K$9:$K$70,MATCH($B44,Rd1!$C$9:$C$70,0)),0)</f>
        <v>85</v>
      </c>
      <c r="F44" s="8">
        <f>IF(COUNTIF(Rd2!$C$9:$C$80,$B44)&gt;=1,INDEX(Rd2!$N$9:$N$80,MATCH($B44,Rd2!$C$9:$C$80,0)),0)</f>
        <v>70</v>
      </c>
      <c r="G44" s="8">
        <f>IF(COUNTIF(Rd3!$C$9:$C$79,$B44)&gt;=1,INDEX(Rd3!$O$9:$O$79,MATCH($B44,Rd3!$C$9:$C$79,0)),0)</f>
        <v>79</v>
      </c>
      <c r="H44" s="8">
        <f>IF(COUNTIF(Rd4!$C$9:$C$78,$B44)&gt;=1,INDEX(Rd4!$O$9:$O$78,MATCH($B44,Rd4!$C$9:$C$78,0)),0)</f>
        <v>80</v>
      </c>
      <c r="I44" s="8">
        <f>IF(COUNTIF(Rd5!$C$9:$C$78,$B44)&gt;=1,INDEX(Rd5!$M$9:$M$78,MATCH($B44,Rd5!$C$9:$C$78,0)),0)</f>
        <v>0</v>
      </c>
      <c r="J44" s="8">
        <f>IF(COUNTIF(Rd6!$C$9:$C$78,$B44)&gt;=1,INDEX(Rd6!$Q$9:$Q$78,MATCH($B44,Rd6!$C$9:$C$78,0)),0)</f>
        <v>0</v>
      </c>
      <c r="K44" s="8">
        <f>IF(COUNTIF(Rd7!$C$9:$C$78,$B44)&gt;=1,INDEX(Rd7!$M$9:$M$78,MATCH($B44,Rd7!$C$9:$C$78,0)),0)</f>
        <v>0</v>
      </c>
      <c r="L44" s="8">
        <f>IF(COUNTIF(Rd8!$C$9:$C$78,$B44)&gt;=1,INDEX(Rd8!$L$9:$L$78,MATCH($B44,Rd8!$C$9:$C$78,0)),0)</f>
        <v>81</v>
      </c>
      <c r="M44" s="8">
        <f>IF(COUNTIF(Rd9!$C$9:$C$51,$B44)&gt;=1,INDEX(Rd9!$L$9:$L$51,MATCH($B44,Rd9!$C$9:$C$51,0)),0)</f>
        <v>0</v>
      </c>
      <c r="N44" s="8">
        <f>IF(COUNTIF(Rd10!$C$9:$C$51,$B44)&gt;=1,INDEX(Rd10!$N$9:$N$51,MATCH($B44,Rd10!$C$9:$C$51,0)),0)</f>
        <v>0</v>
      </c>
      <c r="O44" s="8">
        <f>IF(COUNTIF(Rd11!$C$9:$C$51,$B44)&gt;=1,INDEX(Rd11!$N$9:$N$51,MATCH($B44,Rd11!$C$9:$C$51,0)),0)</f>
        <v>0</v>
      </c>
      <c r="P44" s="8">
        <f>IF(COUNTIF(Rd12!$C$9:$C$71,$B44)&gt;=1,INDEX(Rd12!$P$9:$P$71,MATCH($B44,Rd12!$C$9:$C$71,0)),0)</f>
        <v>0</v>
      </c>
      <c r="Q44" s="120">
        <f t="shared" si="9"/>
        <v>0</v>
      </c>
      <c r="R44" s="27">
        <f t="shared" si="10"/>
        <v>395</v>
      </c>
      <c r="S44" s="11"/>
      <c r="T44" s="28">
        <f t="shared" si="11"/>
        <v>0</v>
      </c>
      <c r="U44" s="9">
        <f t="shared" si="12"/>
        <v>0</v>
      </c>
      <c r="V44" s="9">
        <f t="shared" si="13"/>
        <v>0</v>
      </c>
      <c r="W44" s="29">
        <f t="shared" si="14"/>
        <v>0</v>
      </c>
      <c r="X44" s="118">
        <f t="shared" si="15"/>
        <v>395</v>
      </c>
      <c r="Y44" s="3">
        <f t="shared" si="16"/>
        <v>5</v>
      </c>
      <c r="Z44" s="41">
        <v>0</v>
      </c>
      <c r="AA44" s="41">
        <f t="shared" si="8"/>
      </c>
      <c r="AB44" s="22"/>
    </row>
    <row r="45" spans="1:28" ht="13.5" customHeight="1">
      <c r="A45" s="86">
        <v>40</v>
      </c>
      <c r="B45" s="76" t="s">
        <v>121</v>
      </c>
      <c r="C45" s="20" t="s">
        <v>83</v>
      </c>
      <c r="D45" s="76" t="s">
        <v>122</v>
      </c>
      <c r="E45" s="8">
        <f>IF(COUNTIF(Rd1!$C$9:$C$70,$B45)&gt;=1,INDEX(Rd1!$K$9:$K$70,MATCH($B45,Rd1!$C$9:$C$70,0)),0)</f>
        <v>67</v>
      </c>
      <c r="F45" s="8">
        <f>IF(COUNTIF(Rd2!$C$9:$C$80,$B45)&gt;=1,INDEX(Rd2!$N$9:$N$80,MATCH($B45,Rd2!$C$9:$C$80,0)),0)</f>
        <v>76</v>
      </c>
      <c r="G45" s="8">
        <f>IF(COUNTIF(Rd3!$C$9:$C$79,$B45)&gt;=1,INDEX(Rd3!$O$9:$O$79,MATCH($B45,Rd3!$C$9:$C$79,0)),0)</f>
        <v>82</v>
      </c>
      <c r="H45" s="8">
        <f>IF(COUNTIF(Rd4!$C$9:$C$78,$B45)&gt;=1,INDEX(Rd4!$O$9:$O$78,MATCH($B45,Rd4!$C$9:$C$78,0)),0)</f>
        <v>83</v>
      </c>
      <c r="I45" s="8">
        <f>IF(COUNTIF(Rd5!$C$9:$C$78,$B45)&gt;=1,INDEX(Rd5!$M$9:$M$78,MATCH($B45,Rd5!$C$9:$C$78,0)),0)</f>
        <v>0</v>
      </c>
      <c r="J45" s="8">
        <f>IF(COUNTIF(Rd6!$C$9:$C$78,$B45)&gt;=1,INDEX(Rd6!$Q$9:$Q$78,MATCH($B45,Rd6!$C$9:$C$78,0)),0)</f>
        <v>76</v>
      </c>
      <c r="K45" s="8">
        <f>IF(COUNTIF(Rd7!$C$9:$C$78,$B45)&gt;=1,INDEX(Rd7!$M$9:$M$78,MATCH($B45,Rd7!$C$9:$C$78,0)),0)</f>
        <v>0</v>
      </c>
      <c r="L45" s="8">
        <f>IF(COUNTIF(Rd8!$C$9:$C$78,$B45)&gt;=1,INDEX(Rd8!$L$9:$L$78,MATCH($B45,Rd8!$C$9:$C$78,0)),0)</f>
        <v>0</v>
      </c>
      <c r="M45" s="8">
        <f>IF(COUNTIF(Rd9!$C$9:$C$51,$B45)&gt;=1,INDEX(Rd9!$L$9:$L$51,MATCH($B45,Rd9!$C$9:$C$51,0)),0)</f>
        <v>0</v>
      </c>
      <c r="N45" s="8">
        <f>IF(COUNTIF(Rd10!$C$9:$C$51,$B45)&gt;=1,INDEX(Rd10!$N$9:$N$51,MATCH($B45,Rd10!$C$9:$C$51,0)),0)</f>
        <v>0</v>
      </c>
      <c r="O45" s="8">
        <f>IF(COUNTIF(Rd11!$C$9:$C$51,$B45)&gt;=1,INDEX(Rd11!$N$9:$N$51,MATCH($B45,Rd11!$C$9:$C$51,0)),0)</f>
        <v>0</v>
      </c>
      <c r="P45" s="8">
        <f>IF(COUNTIF(Rd12!$C$9:$C$71,$B45)&gt;=1,INDEX(Rd12!$P$9:$P$71,MATCH($B45,Rd12!$C$9:$C$71,0)),0)</f>
        <v>0</v>
      </c>
      <c r="Q45" s="120">
        <f t="shared" si="9"/>
        <v>0</v>
      </c>
      <c r="R45" s="27">
        <f t="shared" si="10"/>
        <v>384</v>
      </c>
      <c r="S45" s="11"/>
      <c r="T45" s="28">
        <f t="shared" si="11"/>
        <v>0</v>
      </c>
      <c r="U45" s="9">
        <f t="shared" si="12"/>
        <v>0</v>
      </c>
      <c r="V45" s="9">
        <f t="shared" si="13"/>
        <v>0</v>
      </c>
      <c r="W45" s="29">
        <f t="shared" si="14"/>
        <v>0</v>
      </c>
      <c r="X45" s="118">
        <f t="shared" si="15"/>
        <v>384</v>
      </c>
      <c r="Y45" s="3">
        <f t="shared" si="16"/>
        <v>5</v>
      </c>
      <c r="Z45" s="41">
        <v>0</v>
      </c>
      <c r="AA45" s="41">
        <f t="shared" si="8"/>
      </c>
      <c r="AB45" s="22"/>
    </row>
    <row r="46" spans="1:28" ht="13.5" customHeight="1">
      <c r="A46" s="86">
        <v>41</v>
      </c>
      <c r="B46" s="76" t="s">
        <v>116</v>
      </c>
      <c r="C46" s="22" t="s">
        <v>83</v>
      </c>
      <c r="D46" s="76" t="s">
        <v>25</v>
      </c>
      <c r="E46" s="8">
        <f>IF(COUNTIF(Rd1!$C$9:$C$70,$B46)&gt;=1,INDEX(Rd1!$K$9:$K$70,MATCH($B46,Rd1!$C$9:$C$70,0)),0)</f>
        <v>74</v>
      </c>
      <c r="F46" s="8">
        <f>IF(COUNTIF(Rd2!$C$9:$C$80,$B46)&gt;=1,INDEX(Rd2!$N$9:$N$80,MATCH($B46,Rd2!$C$9:$C$80,0)),0)</f>
        <v>63</v>
      </c>
      <c r="G46" s="8">
        <f>IF(COUNTIF(Rd3!$C$9:$C$79,$B46)&gt;=1,INDEX(Rd3!$O$9:$O$79,MATCH($B46,Rd3!$C$9:$C$79,0)),0)</f>
        <v>70</v>
      </c>
      <c r="H46" s="8">
        <f>IF(COUNTIF(Rd4!$C$9:$C$78,$B46)&gt;=1,INDEX(Rd4!$O$9:$O$78,MATCH($B46,Rd4!$C$9:$C$78,0)),0)</f>
        <v>74</v>
      </c>
      <c r="I46" s="8">
        <f>IF(COUNTIF(Rd5!$C$9:$C$78,$B46)&gt;=1,INDEX(Rd5!$M$9:$M$78,MATCH($B46,Rd5!$C$9:$C$78,0)),0)</f>
        <v>0</v>
      </c>
      <c r="J46" s="8">
        <f>IF(COUNTIF(Rd6!$C$9:$C$78,$B46)&gt;=1,INDEX(Rd6!$Q$9:$Q$78,MATCH($B46,Rd6!$C$9:$C$78,0)),0)</f>
        <v>0</v>
      </c>
      <c r="K46" s="8">
        <f>IF(COUNTIF(Rd7!$C$9:$C$78,$B46)&gt;=1,INDEX(Rd7!$M$9:$M$78,MATCH($B46,Rd7!$C$9:$C$78,0)),0)</f>
        <v>0</v>
      </c>
      <c r="L46" s="8">
        <f>IF(COUNTIF(Rd8!$C$9:$C$78,$B46)&gt;=1,INDEX(Rd8!$L$9:$L$78,MATCH($B46,Rd8!$C$9:$C$78,0)),0)</f>
        <v>71</v>
      </c>
      <c r="M46" s="8">
        <f>IF(COUNTIF(Rd9!$C$9:$C$51,$B46)&gt;=1,INDEX(Rd9!$L$9:$L$51,MATCH($B46,Rd9!$C$9:$C$51,0)),0)</f>
        <v>0</v>
      </c>
      <c r="N46" s="8">
        <f>IF(COUNTIF(Rd10!$C$9:$C$51,$B46)&gt;=1,INDEX(Rd10!$N$9:$N$51,MATCH($B46,Rd10!$C$9:$C$51,0)),0)</f>
        <v>0</v>
      </c>
      <c r="O46" s="8">
        <f>IF(COUNTIF(Rd11!$C$9:$C$51,$B46)&gt;=1,INDEX(Rd11!$N$9:$N$51,MATCH($B46,Rd11!$C$9:$C$51,0)),0)</f>
        <v>0</v>
      </c>
      <c r="P46" s="8">
        <f>IF(COUNTIF(Rd12!$C$9:$C$71,$B46)&gt;=1,INDEX(Rd12!$P$9:$P$71,MATCH($B46,Rd12!$C$9:$C$71,0)),0)</f>
        <v>0</v>
      </c>
      <c r="Q46" s="120">
        <f t="shared" si="9"/>
        <v>0</v>
      </c>
      <c r="R46" s="27">
        <f t="shared" si="10"/>
        <v>352</v>
      </c>
      <c r="S46" s="11"/>
      <c r="T46" s="28">
        <f t="shared" si="11"/>
        <v>0</v>
      </c>
      <c r="U46" s="9">
        <f t="shared" si="12"/>
        <v>0</v>
      </c>
      <c r="V46" s="9">
        <f t="shared" si="13"/>
        <v>0</v>
      </c>
      <c r="W46" s="29">
        <f t="shared" si="14"/>
        <v>0</v>
      </c>
      <c r="X46" s="118">
        <f t="shared" si="15"/>
        <v>352</v>
      </c>
      <c r="Y46" s="3">
        <f t="shared" si="16"/>
        <v>5</v>
      </c>
      <c r="Z46" s="41">
        <v>0</v>
      </c>
      <c r="AA46" s="41">
        <f t="shared" si="8"/>
      </c>
      <c r="AB46" s="22"/>
    </row>
    <row r="47" spans="1:28" ht="13.5" customHeight="1">
      <c r="A47" s="86">
        <v>42</v>
      </c>
      <c r="B47" s="76" t="s">
        <v>123</v>
      </c>
      <c r="C47" s="22" t="s">
        <v>83</v>
      </c>
      <c r="D47" s="76" t="s">
        <v>4</v>
      </c>
      <c r="E47" s="8">
        <f>IF(COUNTIF(Rd1!$C$9:$C$70,$B47)&gt;=1,INDEX(Rd1!$K$9:$K$70,MATCH($B47,Rd1!$C$9:$C$70,0)),0)</f>
        <v>65</v>
      </c>
      <c r="F47" s="8">
        <f>IF(COUNTIF(Rd2!$C$9:$C$80,$B47)&gt;=1,INDEX(Rd2!$N$9:$N$80,MATCH($B47,Rd2!$C$9:$C$80,0)),0)</f>
        <v>64</v>
      </c>
      <c r="G47" s="8">
        <f>IF(COUNTIF(Rd3!$C$9:$C$79,$B47)&gt;=1,INDEX(Rd3!$O$9:$O$79,MATCH($B47,Rd3!$C$9:$C$79,0)),0)</f>
        <v>0</v>
      </c>
      <c r="H47" s="8">
        <f>IF(COUNTIF(Rd4!$C$9:$C$78,$B47)&gt;=1,INDEX(Rd4!$O$9:$O$78,MATCH($B47,Rd4!$C$9:$C$78,0)),0)</f>
        <v>0</v>
      </c>
      <c r="I47" s="8">
        <f>IF(COUNTIF(Rd5!$C$9:$C$78,$B47)&gt;=1,INDEX(Rd5!$M$9:$M$78,MATCH($B47,Rd5!$C$9:$C$78,0)),0)</f>
        <v>72</v>
      </c>
      <c r="J47" s="8">
        <f>IF(COUNTIF(Rd6!$C$9:$C$78,$B47)&gt;=1,INDEX(Rd6!$Q$9:$Q$78,MATCH($B47,Rd6!$C$9:$C$78,0)),0)</f>
        <v>71</v>
      </c>
      <c r="K47" s="8">
        <f>IF(COUNTIF(Rd7!$C$9:$C$78,$B47)&gt;=1,INDEX(Rd7!$M$9:$M$78,MATCH($B47,Rd7!$C$9:$C$78,0)),0)</f>
        <v>0</v>
      </c>
      <c r="L47" s="8">
        <f>IF(COUNTIF(Rd8!$C$9:$C$78,$B47)&gt;=1,INDEX(Rd8!$L$9:$L$78,MATCH($B47,Rd8!$C$9:$C$78,0)),0)</f>
        <v>68</v>
      </c>
      <c r="M47" s="8">
        <v>0</v>
      </c>
      <c r="N47" s="8">
        <f>IF(COUNTIF(Rd10!$C$9:$C$51,$B47)&gt;=1,INDEX(Rd10!$N$9:$N$51,MATCH($B47,Rd10!$C$9:$C$51,0)),0)</f>
        <v>0</v>
      </c>
      <c r="O47" s="8">
        <f>IF(COUNTIF(Rd11!$C$9:$C$51,$B47)&gt;=1,INDEX(Rd11!$N$9:$N$51,MATCH($B47,Rd11!$C$9:$C$51,0)),0)</f>
        <v>0</v>
      </c>
      <c r="P47" s="8">
        <f>IF(COUNTIF(Rd12!$C$9:$C$71,$B47)&gt;=1,INDEX(Rd12!$P$9:$P$71,MATCH($B47,Rd12!$C$9:$C$71,0)),0)</f>
        <v>0</v>
      </c>
      <c r="Q47" s="120">
        <f t="shared" si="9"/>
        <v>0</v>
      </c>
      <c r="R47" s="27">
        <f t="shared" si="10"/>
        <v>340</v>
      </c>
      <c r="S47" s="11"/>
      <c r="T47" s="28">
        <f t="shared" si="11"/>
        <v>0</v>
      </c>
      <c r="U47" s="9">
        <f t="shared" si="12"/>
        <v>0</v>
      </c>
      <c r="V47" s="9">
        <f t="shared" si="13"/>
        <v>0</v>
      </c>
      <c r="W47" s="29">
        <f t="shared" si="14"/>
        <v>0</v>
      </c>
      <c r="X47" s="118">
        <f t="shared" si="15"/>
        <v>340</v>
      </c>
      <c r="Y47" s="3">
        <f t="shared" si="16"/>
        <v>5</v>
      </c>
      <c r="Z47" s="41">
        <v>0</v>
      </c>
      <c r="AA47" s="41">
        <f t="shared" si="8"/>
      </c>
      <c r="AB47" s="22"/>
    </row>
    <row r="48" spans="1:28" ht="13.5" customHeight="1">
      <c r="A48" s="86">
        <v>43</v>
      </c>
      <c r="B48" s="76" t="s">
        <v>127</v>
      </c>
      <c r="C48" s="20" t="s">
        <v>83</v>
      </c>
      <c r="D48" s="76" t="s">
        <v>4</v>
      </c>
      <c r="E48" s="8">
        <f>IF(COUNTIF(Rd1!$C$9:$C$70,$B48)&gt;=1,INDEX(Rd1!$K$9:$K$70,MATCH($B48,Rd1!$C$9:$C$70,0)),0)</f>
        <v>61</v>
      </c>
      <c r="F48" s="8">
        <f>IF(COUNTIF(Rd2!$C$9:$C$80,$B48)&gt;=1,INDEX(Rd2!$N$9:$N$80,MATCH($B48,Rd2!$C$9:$C$80,0)),0)</f>
        <v>65</v>
      </c>
      <c r="G48" s="8">
        <f>IF(COUNTIF(Rd3!$C$9:$C$79,$B48)&gt;=1,INDEX(Rd3!$O$9:$O$79,MATCH($B48,Rd3!$C$9:$C$79,0)),0)</f>
        <v>69</v>
      </c>
      <c r="H48" s="8">
        <f>IF(COUNTIF(Rd4!$C$9:$C$78,$B48)&gt;=1,INDEX(Rd4!$O$9:$O$78,MATCH($B48,Rd4!$C$9:$C$78,0)),0)</f>
        <v>68</v>
      </c>
      <c r="I48" s="8">
        <f>IF(COUNTIF(Rd5!$C$9:$C$78,$B48)&gt;=1,INDEX(Rd5!$M$9:$M$78,MATCH($B48,Rd5!$C$9:$C$78,0)),0)</f>
        <v>0</v>
      </c>
      <c r="J48" s="8">
        <f>IF(COUNTIF(Rd6!$C$9:$C$78,$B48)&gt;=1,INDEX(Rd6!$Q$9:$Q$78,MATCH($B48,Rd6!$C$9:$C$78,0)),0)</f>
        <v>0</v>
      </c>
      <c r="K48" s="8">
        <f>IF(COUNTIF(Rd7!$C$9:$C$78,$B48)&gt;=1,INDEX(Rd7!$M$9:$M$78,MATCH($B48,Rd7!$C$9:$C$78,0)),0)</f>
        <v>0</v>
      </c>
      <c r="L48" s="8">
        <f>IF(COUNTIF(Rd8!$C$9:$C$78,$B48)&gt;=1,INDEX(Rd8!$L$9:$L$78,MATCH($B48,Rd8!$C$9:$C$78,0)),0)</f>
        <v>63</v>
      </c>
      <c r="M48" s="8">
        <f>IF(COUNTIF(Rd9!$C$9:$C$51,$B48)&gt;=1,INDEX(Rd9!$L$9:$L$51,MATCH($B48,Rd9!$C$9:$C$51,0)),0)</f>
        <v>0</v>
      </c>
      <c r="N48" s="8">
        <f>IF(COUNTIF(Rd10!$C$9:$C$51,$B48)&gt;=1,INDEX(Rd10!$N$9:$N$51,MATCH($B48,Rd10!$C$9:$C$51,0)),0)</f>
        <v>0</v>
      </c>
      <c r="O48" s="8">
        <f>IF(COUNTIF(Rd11!$C$9:$C$51,$B48)&gt;=1,INDEX(Rd11!$N$9:$N$51,MATCH($B48,Rd11!$C$9:$C$51,0)),0)</f>
        <v>0</v>
      </c>
      <c r="P48" s="8">
        <f>IF(COUNTIF(Rd12!$C$9:$C$71,$B48)&gt;=1,INDEX(Rd12!$P$9:$P$71,MATCH($B48,Rd12!$C$9:$C$71,0)),0)</f>
        <v>0</v>
      </c>
      <c r="Q48" s="120">
        <f t="shared" si="9"/>
        <v>0</v>
      </c>
      <c r="R48" s="27">
        <f t="shared" si="10"/>
        <v>326</v>
      </c>
      <c r="S48" s="11"/>
      <c r="T48" s="28">
        <f t="shared" si="11"/>
        <v>0</v>
      </c>
      <c r="U48" s="9">
        <f t="shared" si="12"/>
        <v>0</v>
      </c>
      <c r="V48" s="9">
        <f t="shared" si="13"/>
        <v>0</v>
      </c>
      <c r="W48" s="29">
        <f t="shared" si="14"/>
        <v>0</v>
      </c>
      <c r="X48" s="118">
        <f t="shared" si="15"/>
        <v>326</v>
      </c>
      <c r="Y48" s="3">
        <f t="shared" si="16"/>
        <v>5</v>
      </c>
      <c r="Z48" s="41">
        <v>0</v>
      </c>
      <c r="AA48" s="41">
        <f t="shared" si="8"/>
      </c>
      <c r="AB48" s="22"/>
    </row>
    <row r="49" spans="1:28" ht="13.5" customHeight="1">
      <c r="A49" s="86">
        <v>44</v>
      </c>
      <c r="B49" s="76" t="s">
        <v>258</v>
      </c>
      <c r="C49" s="22" t="s">
        <v>83</v>
      </c>
      <c r="D49" s="76" t="s">
        <v>54</v>
      </c>
      <c r="E49" s="8">
        <f>IF(COUNTIF(Rd1!$C$9:$C$70,$B49)&gt;=1,INDEX(Rd1!$K$9:$K$70,MATCH($B49,Rd1!$C$9:$C$70,0)),0)</f>
        <v>66</v>
      </c>
      <c r="F49" s="8">
        <f>IF(COUNTIF(Rd2!$C$9:$C$80,$B49)&gt;=1,INDEX(Rd2!$N$9:$N$80,MATCH($B49,Rd2!$C$9:$C$80,0)),0)</f>
        <v>74</v>
      </c>
      <c r="G49" s="8">
        <f>IF(COUNTIF(Rd3!$C$9:$C$79,$B49)&gt;=1,INDEX(Rd3!$O$9:$O$79,MATCH($B49,Rd3!$C$9:$C$79,0)),0)</f>
        <v>81</v>
      </c>
      <c r="H49" s="8">
        <f>IF(COUNTIF(Rd4!$C$9:$C$78,$B49)&gt;=1,INDEX(Rd4!$O$9:$O$78,MATCH($B49,Rd4!$C$9:$C$78,0)),0)</f>
        <v>0</v>
      </c>
      <c r="I49" s="8">
        <f>IF(COUNTIF(Rd5!$C$9:$C$78,$B49)&gt;=1,INDEX(Rd5!$M$9:$M$78,MATCH($B49,Rd5!$C$9:$C$78,0)),0)</f>
        <v>77</v>
      </c>
      <c r="J49" s="8">
        <f>IF(COUNTIF(Rd6!$C$9:$C$78,$B49)&gt;=1,INDEX(Rd6!$Q$9:$Q$78,MATCH($B49,Rd6!$C$9:$C$78,0)),0)</f>
        <v>0</v>
      </c>
      <c r="K49" s="8">
        <f>IF(COUNTIF(Rd7!$C$9:$C$78,$B49)&gt;=1,INDEX(Rd7!$M$9:$M$78,MATCH($B49,Rd7!$C$9:$C$78,0)),0)</f>
        <v>0</v>
      </c>
      <c r="L49" s="8">
        <f>IF(COUNTIF(Rd8!$C$9:$C$78,$B49)&gt;=1,INDEX(Rd8!$L$9:$L$78,MATCH($B49,Rd8!$C$9:$C$78,0)),0)</f>
        <v>0</v>
      </c>
      <c r="M49" s="8">
        <f>IF(COUNTIF(Rd9!$C$9:$C$51,$B49)&gt;=1,INDEX(Rd9!$L$9:$L$51,MATCH($B49,Rd9!$C$9:$C$51,0)),0)</f>
        <v>0</v>
      </c>
      <c r="N49" s="8">
        <f>IF(COUNTIF(Rd10!$C$9:$C$51,$B49)&gt;=1,INDEX(Rd10!$N$9:$N$51,MATCH($B49,Rd10!$C$9:$C$51,0)),0)</f>
        <v>0</v>
      </c>
      <c r="O49" s="8">
        <f>IF(COUNTIF(Rd11!$C$9:$C$51,$B49)&gt;=1,INDEX(Rd11!$N$9:$N$51,MATCH($B49,Rd11!$C$9:$C$51,0)),0)</f>
        <v>0</v>
      </c>
      <c r="P49" s="8">
        <f>IF(COUNTIF(Rd12!$C$9:$C$71,$B49)&gt;=1,INDEX(Rd12!$P$9:$P$71,MATCH($B49,Rd12!$C$9:$C$71,0)),0)</f>
        <v>0</v>
      </c>
      <c r="Q49" s="120">
        <f t="shared" si="9"/>
        <v>0</v>
      </c>
      <c r="R49" s="27">
        <f t="shared" si="10"/>
        <v>298</v>
      </c>
      <c r="S49" s="11"/>
      <c r="T49" s="28">
        <f t="shared" si="11"/>
        <v>0</v>
      </c>
      <c r="U49" s="9">
        <f t="shared" si="12"/>
        <v>0</v>
      </c>
      <c r="V49" s="9">
        <f t="shared" si="13"/>
        <v>0</v>
      </c>
      <c r="W49" s="29">
        <f t="shared" si="14"/>
        <v>0</v>
      </c>
      <c r="X49" s="118">
        <f t="shared" si="15"/>
        <v>298</v>
      </c>
      <c r="Y49" s="3">
        <f t="shared" si="16"/>
        <v>4</v>
      </c>
      <c r="Z49" s="41">
        <v>0</v>
      </c>
      <c r="AA49" s="41">
        <f t="shared" si="8"/>
      </c>
      <c r="AB49" s="22"/>
    </row>
    <row r="50" spans="1:28" ht="13.5" customHeight="1">
      <c r="A50" s="86">
        <v>45</v>
      </c>
      <c r="B50" s="76" t="s">
        <v>219</v>
      </c>
      <c r="C50" s="22" t="s">
        <v>114</v>
      </c>
      <c r="D50" s="76" t="s">
        <v>25</v>
      </c>
      <c r="E50" s="8">
        <f>IF(COUNTIF(Rd1!$C$9:$C$70,$B50)&gt;=1,INDEX(Rd1!$K$9:$K$70,MATCH($B50,Rd1!$C$9:$C$70,0)),0)</f>
        <v>0</v>
      </c>
      <c r="F50" s="8">
        <f>IF(COUNTIF(Rd2!$C$9:$C$80,$B50)&gt;=1,INDEX(Rd2!$N$9:$N$80,MATCH($B50,Rd2!$C$9:$C$80,0)),0)</f>
        <v>0</v>
      </c>
      <c r="G50" s="8">
        <f>IF(COUNTIF(Rd3!$C$9:$C$79,$B50)&gt;=1,INDEX(Rd3!$O$9:$O$79,MATCH($B50,Rd3!$C$9:$C$79,0)),0)</f>
        <v>0</v>
      </c>
      <c r="H50" s="8">
        <f>IF(COUNTIF(Rd4!$C$9:$C$78,$B50)&gt;=1,INDEX(Rd4!$O$9:$O$78,MATCH($B50,Rd4!$C$9:$C$78,0)),0)</f>
        <v>77</v>
      </c>
      <c r="I50" s="8">
        <f>IF(COUNTIF(Rd5!$C$9:$C$78,$B50)&gt;=1,INDEX(Rd5!$M$9:$M$78,MATCH($B50,Rd5!$C$9:$C$78,0)),0)</f>
        <v>71</v>
      </c>
      <c r="J50" s="8">
        <f>IF(COUNTIF(Rd6!$C$9:$C$78,$B50)&gt;=1,INDEX(Rd6!$Q$9:$Q$78,MATCH($B50,Rd6!$C$9:$C$78,0)),0)</f>
        <v>75</v>
      </c>
      <c r="K50" s="8">
        <f>IF(COUNTIF(Rd7!$C$9:$C$78,$B50)&gt;=1,INDEX(Rd7!$M$9:$M$78,MATCH($B50,Rd7!$C$9:$C$78,0)),0)</f>
        <v>0</v>
      </c>
      <c r="L50" s="8">
        <f>IF(COUNTIF(Rd8!$C$9:$C$78,$B50)&gt;=1,INDEX(Rd8!$L$9:$L$78,MATCH($B50,Rd8!$C$9:$C$78,0)),0)</f>
        <v>74</v>
      </c>
      <c r="M50" s="8">
        <f>IF(COUNTIF(Rd9!$C$9:$C$51,$B50)&gt;=1,INDEX(Rd9!$L$9:$L$51,MATCH($B50,Rd9!$C$9:$C$51,0)),0)</f>
        <v>0</v>
      </c>
      <c r="N50" s="8">
        <f>IF(COUNTIF(Rd10!$C$9:$C$51,$B50)&gt;=1,INDEX(Rd10!$N$9:$N$51,MATCH($B50,Rd10!$C$9:$C$51,0)),0)</f>
        <v>0</v>
      </c>
      <c r="O50" s="8">
        <f>IF(COUNTIF(Rd11!$C$9:$C$51,$B50)&gt;=1,INDEX(Rd11!$N$9:$N$51,MATCH($B50,Rd11!$C$9:$C$51,0)),0)</f>
        <v>0</v>
      </c>
      <c r="P50" s="8">
        <f>IF(COUNTIF(Rd12!$C$9:$C$71,$B50)&gt;=1,INDEX(Rd12!$P$9:$P$71,MATCH($B50,Rd12!$C$9:$C$71,0)),0)</f>
        <v>0</v>
      </c>
      <c r="Q50" s="120">
        <f t="shared" si="9"/>
        <v>0</v>
      </c>
      <c r="R50" s="27">
        <f t="shared" si="10"/>
        <v>297</v>
      </c>
      <c r="S50" s="11"/>
      <c r="T50" s="28">
        <f t="shared" si="11"/>
        <v>0</v>
      </c>
      <c r="U50" s="9">
        <f t="shared" si="12"/>
        <v>0</v>
      </c>
      <c r="V50" s="9">
        <f t="shared" si="13"/>
        <v>0</v>
      </c>
      <c r="W50" s="29">
        <f t="shared" si="14"/>
        <v>0</v>
      </c>
      <c r="X50" s="118">
        <f t="shared" si="15"/>
        <v>297</v>
      </c>
      <c r="Y50" s="3">
        <f t="shared" si="16"/>
        <v>4</v>
      </c>
      <c r="Z50" s="41">
        <v>0</v>
      </c>
      <c r="AA50" s="41">
        <f t="shared" si="8"/>
      </c>
      <c r="AB50" s="20"/>
    </row>
    <row r="51" spans="1:28" ht="13.5" customHeight="1">
      <c r="A51" s="86">
        <v>46</v>
      </c>
      <c r="B51" s="76" t="s">
        <v>128</v>
      </c>
      <c r="C51" s="22" t="s">
        <v>114</v>
      </c>
      <c r="D51" s="76" t="s">
        <v>60</v>
      </c>
      <c r="E51" s="8">
        <f>IF(COUNTIF(Rd1!$C$9:$C$70,$B51)&gt;=1,INDEX(Rd1!$K$9:$K$70,MATCH($B51,Rd1!$C$9:$C$70,0)),0)</f>
        <v>60</v>
      </c>
      <c r="F51" s="8">
        <f>IF(COUNTIF(Rd2!$C$9:$C$80,$B51)&gt;=1,INDEX(Rd2!$N$9:$N$80,MATCH($B51,Rd2!$C$9:$C$80,0)),0)</f>
        <v>0</v>
      </c>
      <c r="G51" s="8">
        <f>IF(COUNTIF(Rd3!$C$9:$C$79,$B51)&gt;=1,INDEX(Rd3!$O$9:$O$79,MATCH($B51,Rd3!$C$9:$C$79,0)),0)</f>
        <v>0</v>
      </c>
      <c r="H51" s="8">
        <f>IF(COUNTIF(Rd4!$C$9:$C$78,$B51)&gt;=1,INDEX(Rd4!$O$9:$O$78,MATCH($B51,Rd4!$C$9:$C$78,0)),0)</f>
        <v>0</v>
      </c>
      <c r="I51" s="8">
        <f>IF(COUNTIF(Rd5!$C$9:$C$78,$B51)&gt;=1,INDEX(Rd5!$M$9:$M$78,MATCH($B51,Rd5!$C$9:$C$78,0)),0)</f>
        <v>65</v>
      </c>
      <c r="J51" s="8">
        <f>IF(COUNTIF(Rd6!$C$9:$C$78,$B51)&gt;=1,INDEX(Rd6!$Q$9:$Q$78,MATCH($B51,Rd6!$C$9:$C$78,0)),0)</f>
        <v>0</v>
      </c>
      <c r="K51" s="8">
        <f>IF(COUNTIF(Rd7!$C$9:$C$78,$B51)&gt;=1,INDEX(Rd7!$M$9:$M$78,MATCH($B51,Rd7!$C$9:$C$78,0)),0)</f>
        <v>75</v>
      </c>
      <c r="L51" s="8">
        <f>IF(COUNTIF(Rd8!$C$9:$C$78,$B51)&gt;=1,INDEX(Rd8!$L$9:$L$78,MATCH($B51,Rd8!$C$9:$C$78,0)),0)</f>
        <v>66</v>
      </c>
      <c r="M51" s="8">
        <f>IF(COUNTIF(Rd9!$C$9:$C$51,$B51)&gt;=1,INDEX(Rd9!$L$9:$L$51,MATCH($B51,Rd9!$C$9:$C$51,0)),0)</f>
        <v>0</v>
      </c>
      <c r="N51" s="8">
        <f>IF(COUNTIF(Rd10!$C$9:$C$51,$B51)&gt;=1,INDEX(Rd10!$N$9:$N$51,MATCH($B51,Rd10!$C$9:$C$51,0)),0)</f>
        <v>0</v>
      </c>
      <c r="O51" s="8">
        <f>IF(COUNTIF(Rd11!$C$9:$C$51,$B51)&gt;=1,INDEX(Rd11!$N$9:$N$51,MATCH($B51,Rd11!$C$9:$C$51,0)),0)</f>
        <v>0</v>
      </c>
      <c r="P51" s="8">
        <f>IF(COUNTIF(Rd12!$C$9:$C$71,$B51)&gt;=1,INDEX(Rd12!$P$9:$P$71,MATCH($B51,Rd12!$C$9:$C$71,0)),0)</f>
        <v>0</v>
      </c>
      <c r="Q51" s="120">
        <f t="shared" si="9"/>
        <v>0</v>
      </c>
      <c r="R51" s="27">
        <f t="shared" si="10"/>
        <v>266</v>
      </c>
      <c r="S51" s="11"/>
      <c r="T51" s="28">
        <f t="shared" si="11"/>
        <v>0</v>
      </c>
      <c r="U51" s="9">
        <f t="shared" si="12"/>
        <v>0</v>
      </c>
      <c r="V51" s="9">
        <f t="shared" si="13"/>
        <v>0</v>
      </c>
      <c r="W51" s="29">
        <f t="shared" si="14"/>
        <v>0</v>
      </c>
      <c r="X51" s="118">
        <f t="shared" si="15"/>
        <v>266</v>
      </c>
      <c r="Y51" s="3">
        <f t="shared" si="16"/>
        <v>4</v>
      </c>
      <c r="Z51" s="41">
        <v>0</v>
      </c>
      <c r="AA51" s="41">
        <f t="shared" si="8"/>
      </c>
      <c r="AB51" s="20"/>
    </row>
    <row r="52" spans="1:28" ht="13.5" customHeight="1">
      <c r="A52" s="86">
        <v>47</v>
      </c>
      <c r="B52" s="76" t="s">
        <v>151</v>
      </c>
      <c r="C52" s="22" t="s">
        <v>83</v>
      </c>
      <c r="D52" s="76" t="s">
        <v>4</v>
      </c>
      <c r="E52" s="8">
        <f>IF(COUNTIF(Rd1!$C$9:$C$70,$B52)&gt;=1,INDEX(Rd1!$K$9:$K$70,MATCH($B52,Rd1!$C$9:$C$70,0)),0)</f>
        <v>0</v>
      </c>
      <c r="F52" s="8">
        <f>IF(COUNTIF(Rd2!$C$9:$C$80,$B52)&gt;=1,INDEX(Rd2!$N$9:$N$80,MATCH($B52,Rd2!$C$9:$C$80,0)),0)</f>
        <v>69</v>
      </c>
      <c r="G52" s="8">
        <f>IF(COUNTIF(Rd3!$C$9:$C$79,$B52)&gt;=1,INDEX(Rd3!$O$9:$O$79,MATCH($B52,Rd3!$C$9:$C$79,0)),0)</f>
        <v>0</v>
      </c>
      <c r="H52" s="8">
        <f>IF(COUNTIF(Rd4!$C$9:$C$78,$B52)&gt;=1,INDEX(Rd4!$O$9:$O$78,MATCH($B52,Rd4!$C$9:$C$78,0)),0)</f>
        <v>0</v>
      </c>
      <c r="I52" s="8">
        <f>IF(COUNTIF(Rd5!$C$9:$C$78,$B52)&gt;=1,INDEX(Rd5!$M$9:$M$78,MATCH($B52,Rd5!$C$9:$C$78,0)),0)</f>
        <v>0</v>
      </c>
      <c r="J52" s="8">
        <f>IF(COUNTIF(Rd6!$C$9:$C$78,$B52)&gt;=1,INDEX(Rd6!$Q$9:$Q$78,MATCH($B52,Rd6!$C$9:$C$78,0)),0)</f>
        <v>0</v>
      </c>
      <c r="K52" s="8">
        <f>IF(COUNTIF(Rd7!$C$9:$C$78,$B52)&gt;=1,INDEX(Rd7!$M$9:$M$78,MATCH($B52,Rd7!$C$9:$C$78,0)),0)</f>
        <v>0</v>
      </c>
      <c r="L52" s="8">
        <f>IF(COUNTIF(Rd8!$C$9:$C$78,$B52)&gt;=1,INDEX(Rd8!$L$9:$L$78,MATCH($B52,Rd8!$C$9:$C$78,0)),0)</f>
        <v>73</v>
      </c>
      <c r="M52" s="8">
        <f>IF(COUNTIF(Rd9!$C$9:$C$51,$B52)&gt;=1,INDEX(Rd9!$L$9:$L$51,MATCH($B52,Rd9!$C$9:$C$51,0)),0)</f>
        <v>0</v>
      </c>
      <c r="N52" s="8">
        <f>IF(COUNTIF(Rd10!$C$9:$C$51,$B52)&gt;=1,INDEX(Rd10!$N$9:$N$51,MATCH($B52,Rd10!$C$9:$C$51,0)),0)</f>
        <v>81</v>
      </c>
      <c r="O52" s="8">
        <f>IF(COUNTIF(Rd11!$C$9:$C$51,$B52)&gt;=1,INDEX(Rd11!$N$9:$N$51,MATCH($B52,Rd11!$C$9:$C$51,0)),0)</f>
        <v>0</v>
      </c>
      <c r="P52" s="8">
        <f>IF(COUNTIF(Rd12!$C$9:$C$71,$B52)&gt;=1,INDEX(Rd12!$P$9:$P$71,MATCH($B52,Rd12!$C$9:$C$71,0)),0)</f>
        <v>0</v>
      </c>
      <c r="Q52" s="120">
        <f t="shared" si="9"/>
        <v>0</v>
      </c>
      <c r="R52" s="27">
        <f t="shared" si="10"/>
        <v>223</v>
      </c>
      <c r="S52" s="11"/>
      <c r="T52" s="28">
        <f t="shared" si="11"/>
        <v>0</v>
      </c>
      <c r="U52" s="9">
        <f t="shared" si="12"/>
        <v>0</v>
      </c>
      <c r="V52" s="9">
        <f t="shared" si="13"/>
        <v>0</v>
      </c>
      <c r="W52" s="29">
        <f t="shared" si="14"/>
        <v>0</v>
      </c>
      <c r="X52" s="118">
        <f t="shared" si="15"/>
        <v>223</v>
      </c>
      <c r="Y52" s="3">
        <f t="shared" si="16"/>
        <v>3</v>
      </c>
      <c r="Z52" s="41">
        <v>0</v>
      </c>
      <c r="AA52" s="41">
        <f t="shared" si="8"/>
      </c>
      <c r="AB52" s="20"/>
    </row>
    <row r="53" spans="1:28" ht="13.5" customHeight="1">
      <c r="A53" s="86">
        <v>48</v>
      </c>
      <c r="B53" s="76" t="s">
        <v>279</v>
      </c>
      <c r="C53" s="20" t="s">
        <v>83</v>
      </c>
      <c r="D53" s="76" t="s">
        <v>60</v>
      </c>
      <c r="E53" s="8">
        <f>IF(COUNTIF(Rd1!$C$9:$C$70,$B53)&gt;=1,INDEX(Rd1!$K$9:$K$70,MATCH($B53,Rd1!$C$9:$C$70,0)),0)</f>
        <v>0</v>
      </c>
      <c r="F53" s="8">
        <f>IF(COUNTIF(Rd2!$C$9:$C$80,$B53)&gt;=1,INDEX(Rd2!$N$9:$N$80,MATCH($B53,Rd2!$C$9:$C$80,0)),0)</f>
        <v>0</v>
      </c>
      <c r="G53" s="8">
        <f>IF(COUNTIF(Rd3!$C$9:$C$79,$B53)&gt;=1,INDEX(Rd3!$O$9:$O$79,MATCH($B53,Rd3!$C$9:$C$79,0)),0)</f>
        <v>0</v>
      </c>
      <c r="H53" s="8">
        <f>IF(COUNTIF(Rd4!$C$9:$C$78,$B53)&gt;=1,INDEX(Rd4!$O$9:$O$78,MATCH($B53,Rd4!$C$9:$C$78,0)),0)</f>
        <v>0</v>
      </c>
      <c r="I53" s="8">
        <f>IF(COUNTIF(Rd5!$C$9:$C$78,$B53)&gt;=1,INDEX(Rd5!$M$9:$M$78,MATCH($B53,Rd5!$C$9:$C$78,0)),0)</f>
        <v>0</v>
      </c>
      <c r="J53" s="8">
        <f>IF(COUNTIF(Rd6!$C$9:$C$78,$B53)&gt;=1,INDEX(Rd6!$Q$9:$Q$78,MATCH($B53,Rd6!$C$9:$C$78,0)),0)</f>
        <v>0</v>
      </c>
      <c r="K53" s="8">
        <f>IF(COUNTIF(Rd7!$C$9:$C$78,$B53)&gt;=1,INDEX(Rd7!$M$9:$M$78,MATCH($B53,Rd7!$C$9:$C$78,0)),0)</f>
        <v>76</v>
      </c>
      <c r="L53" s="8">
        <f>IF(COUNTIF(Rd8!$C$9:$C$78,$B53)&gt;=1,INDEX(Rd8!$L$9:$L$78,MATCH($B53,Rd8!$C$9:$C$78,0)),0)</f>
        <v>65</v>
      </c>
      <c r="M53" s="8">
        <f>IF(COUNTIF(Rd9!$C$9:$C$51,$B53)&gt;=1,INDEX(Rd9!$L$9:$L$51,MATCH($B53,Rd9!$C$9:$C$51,0)),0)</f>
        <v>0</v>
      </c>
      <c r="N53" s="8">
        <f>IF(COUNTIF(Rd10!$C$9:$C$51,$B53)&gt;=1,INDEX(Rd10!$N$9:$N$51,MATCH($B53,Rd10!$C$9:$C$51,0)),0)</f>
        <v>0</v>
      </c>
      <c r="O53" s="8">
        <f>IF(COUNTIF(Rd11!$C$9:$C$51,$B53)&gt;=1,INDEX(Rd11!$N$9:$N$51,MATCH($B53,Rd11!$C$9:$C$51,0)),0)</f>
        <v>0</v>
      </c>
      <c r="P53" s="8">
        <f>IF(COUNTIF(Rd12!$C$9:$C$71,$B53)&gt;=1,INDEX(Rd12!$P$9:$P$71,MATCH($B53,Rd12!$C$9:$C$71,0)),0)</f>
        <v>70</v>
      </c>
      <c r="Q53" s="120">
        <f t="shared" si="9"/>
        <v>0</v>
      </c>
      <c r="R53" s="27">
        <f t="shared" si="10"/>
        <v>211</v>
      </c>
      <c r="S53" s="11"/>
      <c r="T53" s="28">
        <f t="shared" si="11"/>
        <v>0</v>
      </c>
      <c r="U53" s="9">
        <f t="shared" si="12"/>
        <v>0</v>
      </c>
      <c r="V53" s="9">
        <f t="shared" si="13"/>
        <v>0</v>
      </c>
      <c r="W53" s="29">
        <f t="shared" si="14"/>
        <v>0</v>
      </c>
      <c r="X53" s="118">
        <f t="shared" si="15"/>
        <v>211</v>
      </c>
      <c r="Y53" s="3">
        <f t="shared" si="16"/>
        <v>3</v>
      </c>
      <c r="Z53" s="41">
        <v>0</v>
      </c>
      <c r="AA53" s="41">
        <f t="shared" si="8"/>
      </c>
      <c r="AB53" s="20"/>
    </row>
    <row r="54" spans="1:28" ht="13.5" customHeight="1">
      <c r="A54" s="86">
        <v>49</v>
      </c>
      <c r="B54" s="76" t="s">
        <v>126</v>
      </c>
      <c r="C54" s="22" t="s">
        <v>114</v>
      </c>
      <c r="D54" s="76" t="s">
        <v>4</v>
      </c>
      <c r="E54" s="8">
        <f>IF(COUNTIF(Rd1!$C$9:$C$70,$B54)&gt;=1,INDEX(Rd1!$K$9:$K$70,MATCH($B54,Rd1!$C$9:$C$70,0)),0)</f>
        <v>62</v>
      </c>
      <c r="F54" s="8">
        <f>IF(COUNTIF(Rd2!$C$9:$C$80,$B54)&gt;=1,INDEX(Rd2!$N$9:$N$80,MATCH($B54,Rd2!$C$9:$C$80,0)),0)</f>
        <v>0</v>
      </c>
      <c r="G54" s="8">
        <f>IF(COUNTIF(Rd3!$C$9:$C$79,$B54)&gt;=1,INDEX(Rd3!$O$9:$O$79,MATCH($B54,Rd3!$C$9:$C$79,0)),0)</f>
        <v>62</v>
      </c>
      <c r="H54" s="8">
        <f>IF(COUNTIF(Rd4!$C$9:$C$78,$B54)&gt;=1,INDEX(Rd4!$O$9:$O$78,MATCH($B54,Rd4!$C$9:$C$78,0)),0)</f>
        <v>66</v>
      </c>
      <c r="I54" s="8">
        <f>IF(COUNTIF(Rd5!$C$9:$C$78,$B54)&gt;=1,INDEX(Rd5!$M$9:$M$78,MATCH($B54,Rd5!$C$9:$C$78,0)),0)</f>
        <v>0</v>
      </c>
      <c r="J54" s="8">
        <f>IF(COUNTIF(Rd6!$C$9:$C$78,$B54)&gt;=1,INDEX(Rd6!$Q$9:$Q$78,MATCH($B54,Rd6!$C$9:$C$78,0)),0)</f>
        <v>0</v>
      </c>
      <c r="K54" s="8">
        <f>IF(COUNTIF(Rd7!$C$9:$C$78,$B54)&gt;=1,INDEX(Rd7!$M$9:$M$78,MATCH($B54,Rd7!$C$9:$C$78,0)),0)</f>
        <v>0</v>
      </c>
      <c r="L54" s="8">
        <f>IF(COUNTIF(Rd8!$C$9:$C$78,$B54)&gt;=1,INDEX(Rd8!$L$9:$L$78,MATCH($B54,Rd8!$C$9:$C$78,0)),0)</f>
        <v>0</v>
      </c>
      <c r="M54" s="8">
        <f>IF(COUNTIF(Rd9!$C$9:$C$51,$B54)&gt;=1,INDEX(Rd9!$L$9:$L$51,MATCH($B54,Rd9!$C$9:$C$51,0)),0)</f>
        <v>0</v>
      </c>
      <c r="N54" s="8">
        <f>IF(COUNTIF(Rd10!$C$9:$C$51,$B54)&gt;=1,INDEX(Rd10!$N$9:$N$51,MATCH($B54,Rd10!$C$9:$C$51,0)),0)</f>
        <v>0</v>
      </c>
      <c r="O54" s="8">
        <f>IF(COUNTIF(Rd11!$C$9:$C$51,$B54)&gt;=1,INDEX(Rd11!$N$9:$N$51,MATCH($B54,Rd11!$C$9:$C$51,0)),0)</f>
        <v>0</v>
      </c>
      <c r="P54" s="8">
        <f>IF(COUNTIF(Rd12!$C$9:$C$71,$B54)&gt;=1,INDEX(Rd12!$P$9:$P$71,MATCH($B54,Rd12!$C$9:$C$71,0)),0)</f>
        <v>0</v>
      </c>
      <c r="Q54" s="120">
        <f t="shared" si="9"/>
        <v>0</v>
      </c>
      <c r="R54" s="27">
        <f t="shared" si="10"/>
        <v>190</v>
      </c>
      <c r="S54" s="11"/>
      <c r="T54" s="28">
        <f t="shared" si="11"/>
        <v>0</v>
      </c>
      <c r="U54" s="9">
        <f t="shared" si="12"/>
        <v>0</v>
      </c>
      <c r="V54" s="9">
        <f t="shared" si="13"/>
        <v>0</v>
      </c>
      <c r="W54" s="29">
        <f t="shared" si="14"/>
        <v>0</v>
      </c>
      <c r="X54" s="118">
        <f t="shared" si="15"/>
        <v>190</v>
      </c>
      <c r="Y54" s="3">
        <f t="shared" si="16"/>
        <v>3</v>
      </c>
      <c r="Z54" s="41">
        <v>0</v>
      </c>
      <c r="AA54" s="41">
        <f t="shared" si="8"/>
      </c>
      <c r="AB54" s="20"/>
    </row>
    <row r="55" spans="1:28" ht="13.5" customHeight="1">
      <c r="A55" s="86">
        <v>50</v>
      </c>
      <c r="B55" s="115" t="s">
        <v>159</v>
      </c>
      <c r="C55" s="22" t="s">
        <v>114</v>
      </c>
      <c r="D55" s="76" t="s">
        <v>25</v>
      </c>
      <c r="E55" s="8">
        <f>IF(COUNTIF(Rd1!$C$9:$C$70,$B55)&gt;=1,INDEX(Rd1!$K$9:$K$70,MATCH($B55,Rd1!$C$9:$C$70,0)),0)</f>
        <v>0</v>
      </c>
      <c r="F55" s="8">
        <f>IF(COUNTIF(Rd2!$C$9:$C$80,$B55)&gt;=1,INDEX(Rd2!$N$9:$N$80,MATCH($B55,Rd2!$C$9:$C$80,0)),0)</f>
        <v>58</v>
      </c>
      <c r="G55" s="8">
        <f>IF(COUNTIF(Rd3!$C$9:$C$79,$B55)&gt;=1,INDEX(Rd3!$O$9:$O$79,MATCH($B55,Rd3!$C$9:$C$79,0)),0)</f>
        <v>61</v>
      </c>
      <c r="H55" s="8">
        <f>IF(COUNTIF(Rd4!$C$9:$C$78,$B55)&gt;=1,INDEX(Rd4!$O$9:$O$78,MATCH($B55,Rd4!$C$9:$C$78,0)),0)</f>
        <v>63</v>
      </c>
      <c r="I55" s="8">
        <f>IF(COUNTIF(Rd5!$C$9:$C$78,$B55)&gt;=1,INDEX(Rd5!$M$9:$M$78,MATCH($B55,Rd5!$C$9:$C$78,0)),0)</f>
        <v>0</v>
      </c>
      <c r="J55" s="8">
        <f>IF(COUNTIF(Rd6!$C$9:$C$78,$B55)&gt;=1,INDEX(Rd6!$Q$9:$Q$78,MATCH($B55,Rd6!$C$9:$C$78,0)),0)</f>
        <v>0</v>
      </c>
      <c r="K55" s="8">
        <f>IF(COUNTIF(Rd7!$C$9:$C$78,$B55)&gt;=1,INDEX(Rd7!$M$9:$M$78,MATCH($B55,Rd7!$C$9:$C$78,0)),0)</f>
        <v>0</v>
      </c>
      <c r="L55" s="8">
        <f>IF(COUNTIF(Rd8!$C$9:$C$78,$B55)&gt;=1,INDEX(Rd8!$L$9:$L$78,MATCH($B55,Rd8!$C$9:$C$78,0)),0)</f>
        <v>0</v>
      </c>
      <c r="M55" s="8">
        <f>IF(COUNTIF(Rd9!$C$9:$C$51,$B55)&gt;=1,INDEX(Rd9!$L$9:$L$51,MATCH($B55,Rd9!$C$9:$C$51,0)),0)</f>
        <v>0</v>
      </c>
      <c r="N55" s="8">
        <f>IF(COUNTIF(Rd10!$C$9:$C$51,$B55)&gt;=1,INDEX(Rd10!$N$9:$N$51,MATCH($B55,Rd10!$C$9:$C$51,0)),0)</f>
        <v>0</v>
      </c>
      <c r="O55" s="8">
        <f>IF(COUNTIF(Rd11!$C$9:$C$51,$B55)&gt;=1,INDEX(Rd11!$N$9:$N$51,MATCH($B55,Rd11!$C$9:$C$51,0)),0)</f>
        <v>0</v>
      </c>
      <c r="P55" s="8">
        <f>IF(COUNTIF(Rd12!$C$9:$C$71,$B55)&gt;=1,INDEX(Rd12!$P$9:$P$71,MATCH($B55,Rd12!$C$9:$C$71,0)),0)</f>
        <v>0</v>
      </c>
      <c r="Q55" s="120">
        <f t="shared" si="9"/>
        <v>0</v>
      </c>
      <c r="R55" s="27">
        <f t="shared" si="10"/>
        <v>182</v>
      </c>
      <c r="S55" s="11"/>
      <c r="T55" s="28">
        <f t="shared" si="11"/>
        <v>0</v>
      </c>
      <c r="U55" s="9">
        <f t="shared" si="12"/>
        <v>0</v>
      </c>
      <c r="V55" s="9">
        <f t="shared" si="13"/>
        <v>0</v>
      </c>
      <c r="W55" s="29">
        <f t="shared" si="14"/>
        <v>0</v>
      </c>
      <c r="X55" s="118">
        <f t="shared" si="15"/>
        <v>182</v>
      </c>
      <c r="Y55" s="3">
        <f t="shared" si="16"/>
        <v>3</v>
      </c>
      <c r="Z55" s="41">
        <v>0</v>
      </c>
      <c r="AA55" s="41">
        <f t="shared" si="8"/>
      </c>
      <c r="AB55" s="20"/>
    </row>
    <row r="56" spans="1:28" ht="13.5" customHeight="1">
      <c r="A56" s="86">
        <v>51</v>
      </c>
      <c r="B56" s="76" t="s">
        <v>297</v>
      </c>
      <c r="C56" s="22" t="s">
        <v>83</v>
      </c>
      <c r="D56" s="76" t="s">
        <v>4</v>
      </c>
      <c r="E56" s="8">
        <f>IF(COUNTIF(Rd1!$C$9:$C$70,$B56)&gt;=1,INDEX(Rd1!$K$9:$K$70,MATCH($B56,Rd1!$C$9:$C$70,0)),0)</f>
        <v>0</v>
      </c>
      <c r="F56" s="8">
        <f>IF(COUNTIF(Rd2!$C$9:$C$80,$B56)&gt;=1,INDEX(Rd2!$N$9:$N$80,MATCH($B56,Rd2!$C$9:$C$80,0)),0)</f>
        <v>0</v>
      </c>
      <c r="G56" s="8">
        <f>IF(COUNTIF(Rd3!$C$9:$C$79,$B56)&gt;=1,INDEX(Rd3!$O$9:$O$79,MATCH($B56,Rd3!$C$9:$C$79,0)),0)</f>
        <v>0</v>
      </c>
      <c r="H56" s="8">
        <f>IF(COUNTIF(Rd4!$C$9:$C$78,$B56)&gt;=1,INDEX(Rd4!$O$9:$O$78,MATCH($B56,Rd4!$C$9:$C$78,0)),0)</f>
        <v>0</v>
      </c>
      <c r="I56" s="8">
        <f>IF(COUNTIF(Rd5!$C$9:$C$78,$B56)&gt;=1,INDEX(Rd5!$M$9:$M$78,MATCH($B56,Rd5!$C$9:$C$78,0)),0)</f>
        <v>0</v>
      </c>
      <c r="J56" s="8">
        <f>IF(COUNTIF(Rd6!$C$9:$C$78,$B56)&gt;=1,INDEX(Rd6!$Q$9:$Q$78,MATCH($B56,Rd6!$C$9:$C$78,0)),0)</f>
        <v>0</v>
      </c>
      <c r="K56" s="8">
        <f>IF(COUNTIF(Rd7!$C$9:$C$78,$B56)&gt;=1,INDEX(Rd7!$M$9:$M$78,MATCH($B56,Rd7!$C$9:$C$78,0)),0)</f>
        <v>0</v>
      </c>
      <c r="L56" s="8">
        <f>IF(COUNTIF(Rd8!$C$9:$C$78,$B56)&gt;=1,INDEX(Rd8!$L$9:$L$78,MATCH($B56,Rd8!$C$9:$C$78,0)),0)</f>
        <v>76</v>
      </c>
      <c r="M56" s="8">
        <f>IF(COUNTIF(Rd9!$C$9:$C$51,$B56)&gt;=1,INDEX(Rd9!$L$9:$L$51,MATCH($B56,Rd9!$C$9:$C$51,0)),0)</f>
        <v>0</v>
      </c>
      <c r="N56" s="8">
        <f>IF(COUNTIF(Rd10!$C$9:$C$51,$B56)&gt;=1,INDEX(Rd10!$N$9:$N$51,MATCH($B56,Rd10!$C$9:$C$51,0)),0)</f>
        <v>85</v>
      </c>
      <c r="O56" s="8">
        <f>IF(COUNTIF(Rd11!$C$9:$C$51,$B56)&gt;=1,INDEX(Rd11!$N$9:$N$51,MATCH($B56,Rd11!$C$9:$C$51,0)),0)</f>
        <v>0</v>
      </c>
      <c r="P56" s="8">
        <f>IF(COUNTIF(Rd12!$C$9:$C$71,$B56)&gt;=1,INDEX(Rd12!$P$9:$P$71,MATCH($B56,Rd12!$C$9:$C$71,0)),0)</f>
        <v>0</v>
      </c>
      <c r="Q56" s="120">
        <f t="shared" si="9"/>
        <v>0</v>
      </c>
      <c r="R56" s="27">
        <f t="shared" si="10"/>
        <v>161</v>
      </c>
      <c r="S56" s="11"/>
      <c r="T56" s="28">
        <f t="shared" si="11"/>
        <v>0</v>
      </c>
      <c r="U56" s="9">
        <f t="shared" si="12"/>
        <v>0</v>
      </c>
      <c r="V56" s="9">
        <f t="shared" si="13"/>
        <v>0</v>
      </c>
      <c r="W56" s="29">
        <f t="shared" si="14"/>
        <v>0</v>
      </c>
      <c r="X56" s="118">
        <f t="shared" si="15"/>
        <v>161</v>
      </c>
      <c r="Y56" s="3">
        <f t="shared" si="16"/>
        <v>2</v>
      </c>
      <c r="Z56" s="41">
        <v>0</v>
      </c>
      <c r="AA56" s="41">
        <f t="shared" si="8"/>
      </c>
      <c r="AB56" s="22"/>
    </row>
    <row r="57" spans="1:28" ht="13.5" customHeight="1">
      <c r="A57" s="86">
        <v>52</v>
      </c>
      <c r="B57" s="76" t="s">
        <v>326</v>
      </c>
      <c r="C57" s="22" t="s">
        <v>83</v>
      </c>
      <c r="D57" s="76" t="s">
        <v>42</v>
      </c>
      <c r="E57" s="8">
        <f>IF(COUNTIF(Rd1!$C$9:$C$70,$B57)&gt;=1,INDEX(Rd1!$K$9:$K$70,MATCH($B57,Rd1!$C$9:$C$70,0)),0)</f>
        <v>72</v>
      </c>
      <c r="F57" s="8">
        <f>IF(COUNTIF(Rd2!$C$9:$C$80,$B57)&gt;=1,INDEX(Rd2!$N$9:$N$80,MATCH($B57,Rd2!$C$9:$C$80,0)),0)</f>
        <v>0</v>
      </c>
      <c r="G57" s="8">
        <f>IF(COUNTIF(Rd3!$C$9:$C$79,$B57)&gt;=1,INDEX(Rd3!$O$9:$O$79,MATCH($B57,Rd3!$C$9:$C$79,0)),0)</f>
        <v>0</v>
      </c>
      <c r="H57" s="8">
        <f>IF(COUNTIF(Rd4!$C$9:$C$78,$B57)&gt;=1,INDEX(Rd4!$O$9:$O$78,MATCH($B57,Rd4!$C$9:$C$78,0)),0)</f>
        <v>0</v>
      </c>
      <c r="I57" s="8">
        <f>IF(COUNTIF(Rd5!$C$9:$C$78,$B57)&gt;=1,INDEX(Rd5!$M$9:$M$78,MATCH($B57,Rd5!$C$9:$C$78,0)),0)</f>
        <v>0</v>
      </c>
      <c r="J57" s="8">
        <f>IF(COUNTIF(Rd6!$C$9:$C$78,$B57)&gt;=1,INDEX(Rd6!$Q$9:$Q$78,MATCH($B57,Rd6!$C$9:$C$78,0)),0)</f>
        <v>0</v>
      </c>
      <c r="K57" s="8">
        <f>IF(COUNTIF(Rd7!$C$9:$C$78,$B57)&gt;=1,INDEX(Rd7!$M$9:$M$78,MATCH($B57,Rd7!$C$9:$C$78,0)),0)</f>
        <v>0</v>
      </c>
      <c r="L57" s="8">
        <f>IF(COUNTIF(Rd8!$C$9:$C$78,$B57)&gt;=1,INDEX(Rd8!$L$9:$L$78,MATCH($B57,Rd8!$C$9:$C$78,0)),0)</f>
        <v>0</v>
      </c>
      <c r="M57" s="8">
        <f>IF(COUNTIF(Rd9!$C$9:$C$51,$B57)&gt;=1,INDEX(Rd9!$L$9:$L$51,MATCH($B57,Rd9!$C$9:$C$51,0)),0)</f>
        <v>0</v>
      </c>
      <c r="N57" s="8">
        <f>IF(COUNTIF(Rd10!$C$9:$C$51,$B57)&gt;=1,INDEX(Rd10!$N$9:$N$51,MATCH($B57,Rd10!$C$9:$C$51,0)),0)</f>
        <v>0</v>
      </c>
      <c r="O57" s="8">
        <f>IF(COUNTIF(Rd11!$C$9:$C$51,$B57)&gt;=1,INDEX(Rd11!$N$9:$N$51,MATCH($B57,Rd11!$C$9:$C$51,0)),0)</f>
        <v>81</v>
      </c>
      <c r="P57" s="8">
        <f>IF(COUNTIF(Rd12!$C$9:$C$71,$B57)&gt;=1,INDEX(Rd12!$P$9:$P$71,MATCH($B57,Rd12!$C$9:$C$71,0)),0)</f>
        <v>0</v>
      </c>
      <c r="Q57" s="120">
        <f t="shared" si="9"/>
        <v>0</v>
      </c>
      <c r="R57" s="27">
        <f t="shared" si="10"/>
        <v>153</v>
      </c>
      <c r="S57" s="11"/>
      <c r="T57" s="28">
        <f t="shared" si="11"/>
        <v>0</v>
      </c>
      <c r="U57" s="9">
        <f t="shared" si="12"/>
        <v>0</v>
      </c>
      <c r="V57" s="9">
        <f t="shared" si="13"/>
        <v>0</v>
      </c>
      <c r="W57" s="29">
        <f t="shared" si="14"/>
        <v>0</v>
      </c>
      <c r="X57" s="118">
        <f t="shared" si="15"/>
        <v>153</v>
      </c>
      <c r="Y57" s="3">
        <f t="shared" si="16"/>
        <v>2</v>
      </c>
      <c r="Z57" s="41">
        <v>0</v>
      </c>
      <c r="AA57" s="41">
        <f t="shared" si="8"/>
      </c>
      <c r="AB57" s="22"/>
    </row>
    <row r="58" spans="1:28" ht="13.5" customHeight="1">
      <c r="A58" s="86">
        <v>53</v>
      </c>
      <c r="B58" s="76" t="s">
        <v>245</v>
      </c>
      <c r="C58" s="22" t="s">
        <v>114</v>
      </c>
      <c r="D58" s="76" t="s">
        <v>30</v>
      </c>
      <c r="E58" s="8">
        <f>IF(COUNTIF(Rd1!$C$9:$C$70,$B58)&gt;=1,INDEX(Rd1!$K$9:$K$70,MATCH($B58,Rd1!$C$9:$C$70,0)),0)</f>
        <v>0</v>
      </c>
      <c r="F58" s="8">
        <f>IF(COUNTIF(Rd2!$C$9:$C$80,$B58)&gt;=1,INDEX(Rd2!$N$9:$N$80,MATCH($B58,Rd2!$C$9:$C$80,0)),0)</f>
        <v>0</v>
      </c>
      <c r="G58" s="8">
        <f>IF(COUNTIF(Rd3!$C$9:$C$79,$B58)&gt;=1,INDEX(Rd3!$O$9:$O$79,MATCH($B58,Rd3!$C$9:$C$79,0)),0)</f>
        <v>0</v>
      </c>
      <c r="H58" s="8">
        <f>IF(COUNTIF(Rd4!$C$9:$C$78,$B58)&gt;=1,INDEX(Rd4!$O$9:$O$78,MATCH($B58,Rd4!$C$9:$C$78,0)),0)</f>
        <v>0</v>
      </c>
      <c r="I58" s="8">
        <f>IF(COUNTIF(Rd5!$C$9:$C$78,$B58)&gt;=1,INDEX(Rd5!$M$9:$M$78,MATCH($B58,Rd5!$C$9:$C$78,0)),0)</f>
        <v>67</v>
      </c>
      <c r="J58" s="8">
        <f>IF(COUNTIF(Rd6!$C$9:$C$78,$B58)&gt;=1,INDEX(Rd6!$Q$9:$Q$78,MATCH($B58,Rd6!$C$9:$C$78,0)),0)</f>
        <v>0</v>
      </c>
      <c r="K58" s="8">
        <f>IF(COUNTIF(Rd7!$C$9:$C$78,$B58)&gt;=1,INDEX(Rd7!$M$9:$M$78,MATCH($B58,Rd7!$C$9:$C$78,0)),0)</f>
        <v>0</v>
      </c>
      <c r="L58" s="8">
        <f>IF(COUNTIF(Rd8!$C$9:$C$78,$B58)&gt;=1,INDEX(Rd8!$L$9:$L$78,MATCH($B58,Rd8!$C$9:$C$78,0)),0)</f>
        <v>0</v>
      </c>
      <c r="M58" s="8">
        <f>IF(COUNTIF(Rd9!$C$9:$C$51,$B58)&gt;=1,INDEX(Rd9!$L$9:$L$51,MATCH($B58,Rd9!$C$9:$C$51,0)),0)</f>
        <v>0</v>
      </c>
      <c r="N58" s="8">
        <f>IF(COUNTIF(Rd10!$C$9:$C$51,$B58)&gt;=1,INDEX(Rd10!$N$9:$N$51,MATCH($B58,Rd10!$C$9:$C$51,0)),0)</f>
        <v>0</v>
      </c>
      <c r="O58" s="8">
        <f>IF(COUNTIF(Rd11!$C$9:$C$51,$B58)&gt;=1,INDEX(Rd11!$N$9:$N$51,MATCH($B58,Rd11!$C$9:$C$51,0)),0)</f>
        <v>76</v>
      </c>
      <c r="P58" s="8">
        <f>IF(COUNTIF(Rd12!$C$9:$C$71,$B58)&gt;=1,INDEX(Rd12!$P$9:$P$71,MATCH($B58,Rd12!$C$9:$C$71,0)),0)</f>
        <v>0</v>
      </c>
      <c r="Q58" s="120">
        <f t="shared" si="9"/>
        <v>0</v>
      </c>
      <c r="R58" s="27">
        <f t="shared" si="10"/>
        <v>143</v>
      </c>
      <c r="S58" s="11"/>
      <c r="T58" s="28">
        <f t="shared" si="11"/>
        <v>0</v>
      </c>
      <c r="U58" s="9">
        <f t="shared" si="12"/>
        <v>0</v>
      </c>
      <c r="V58" s="9">
        <f t="shared" si="13"/>
        <v>0</v>
      </c>
      <c r="W58" s="29">
        <f t="shared" si="14"/>
        <v>0</v>
      </c>
      <c r="X58" s="118">
        <f t="shared" si="15"/>
        <v>143</v>
      </c>
      <c r="Y58" s="3">
        <f t="shared" si="16"/>
        <v>2</v>
      </c>
      <c r="Z58" s="41">
        <v>0</v>
      </c>
      <c r="AA58" s="41">
        <f t="shared" si="8"/>
      </c>
      <c r="AB58" s="22"/>
    </row>
    <row r="59" spans="1:28" ht="13.5" customHeight="1">
      <c r="A59" s="86">
        <v>67</v>
      </c>
      <c r="B59" s="76" t="s">
        <v>301</v>
      </c>
      <c r="C59" s="20" t="s">
        <v>114</v>
      </c>
      <c r="D59" s="76" t="s">
        <v>4</v>
      </c>
      <c r="E59" s="8">
        <f>IF(COUNTIF(Rd1!$C$9:$C$70,$B59)&gt;=1,INDEX(Rd1!$K$9:$K$70,MATCH($B59,Rd1!$C$9:$C$70,0)),0)</f>
        <v>0</v>
      </c>
      <c r="F59" s="8">
        <f>IF(COUNTIF(Rd2!$C$9:$C$80,$B59)&gt;=1,INDEX(Rd2!$N$9:$N$80,MATCH($B59,Rd2!$C$9:$C$80,0)),0)</f>
        <v>0</v>
      </c>
      <c r="G59" s="8">
        <f>IF(COUNTIF(Rd3!$C$9:$C$79,$B59)&gt;=1,INDEX(Rd3!$O$9:$O$79,MATCH($B59,Rd3!$C$9:$C$79,0)),0)</f>
        <v>0</v>
      </c>
      <c r="H59" s="8">
        <f>IF(COUNTIF(Rd4!$C$9:$C$78,$B59)&gt;=1,INDEX(Rd4!$O$9:$O$78,MATCH($B59,Rd4!$C$9:$C$78,0)),0)</f>
        <v>0</v>
      </c>
      <c r="I59" s="8">
        <f>IF(COUNTIF(Rd5!$C$9:$C$78,$B59)&gt;=1,INDEX(Rd5!$M$9:$M$78,MATCH($B59,Rd5!$C$9:$C$78,0)),0)</f>
        <v>0</v>
      </c>
      <c r="J59" s="8">
        <f>IF(COUNTIF(Rd6!$C$9:$C$78,$B59)&gt;=1,INDEX(Rd6!$Q$9:$Q$78,MATCH($B59,Rd6!$C$9:$C$78,0)),0)</f>
        <v>0</v>
      </c>
      <c r="K59" s="8">
        <f>IF(COUNTIF(Rd7!$C$9:$C$78,$B59)&gt;=1,INDEX(Rd7!$M$9:$M$78,MATCH($B59,Rd7!$C$9:$C$78,0)),0)</f>
        <v>0</v>
      </c>
      <c r="L59" s="8">
        <f>IF(COUNTIF(Rd8!$C$9:$C$78,$B59)&gt;=1,INDEX(Rd8!$L$9:$L$78,MATCH($B59,Rd8!$C$9:$C$78,0)),0)</f>
        <v>62</v>
      </c>
      <c r="M59" s="8">
        <f>IF(COUNTIF(Rd9!$C$9:$C$51,$B59)&gt;=1,INDEX(Rd9!$L$9:$L$51,MATCH($B59,Rd9!$C$9:$C$51,0)),0)</f>
        <v>0</v>
      </c>
      <c r="N59" s="8">
        <f>IF(COUNTIF(Rd10!$C$9:$C$51,$B59)&gt;=1,INDEX(Rd10!$N$9:$N$51,MATCH($B59,Rd10!$C$9:$C$51,0)),0)</f>
        <v>75</v>
      </c>
      <c r="O59" s="8">
        <f>IF(COUNTIF(Rd11!$C$9:$C$51,$B59)&gt;=1,INDEX(Rd11!$N$9:$N$51,MATCH($B59,Rd11!$C$9:$C$51,0)),0)</f>
        <v>0</v>
      </c>
      <c r="P59" s="8">
        <f>IF(COUNTIF(Rd12!$C$9:$C$71,$B59)&gt;=1,INDEX(Rd12!$P$9:$P$71,MATCH($B59,Rd12!$C$9:$C$71,0)),0)</f>
        <v>0</v>
      </c>
      <c r="Q59" s="120">
        <f t="shared" si="9"/>
        <v>0</v>
      </c>
      <c r="R59" s="27">
        <f t="shared" si="10"/>
        <v>137</v>
      </c>
      <c r="S59" s="11"/>
      <c r="T59" s="28">
        <f t="shared" si="11"/>
        <v>0</v>
      </c>
      <c r="U59" s="9">
        <f t="shared" si="12"/>
        <v>0</v>
      </c>
      <c r="V59" s="9">
        <f t="shared" si="13"/>
        <v>0</v>
      </c>
      <c r="W59" s="29">
        <f t="shared" si="14"/>
        <v>0</v>
      </c>
      <c r="X59" s="118">
        <f t="shared" si="15"/>
        <v>137</v>
      </c>
      <c r="Y59" s="3">
        <f t="shared" si="16"/>
        <v>2</v>
      </c>
      <c r="Z59" s="41">
        <v>0</v>
      </c>
      <c r="AA59" s="41">
        <f t="shared" si="8"/>
      </c>
      <c r="AB59" s="22"/>
    </row>
    <row r="60" spans="1:28" ht="13.5" customHeight="1">
      <c r="A60" s="86">
        <v>54</v>
      </c>
      <c r="B60" s="76" t="s">
        <v>152</v>
      </c>
      <c r="C60" s="22" t="s">
        <v>114</v>
      </c>
      <c r="D60" s="76" t="s">
        <v>4</v>
      </c>
      <c r="E60" s="8">
        <f>IF(COUNTIF(Rd1!$C$9:$C$70,$B60)&gt;=1,INDEX(Rd1!$K$9:$K$70,MATCH($B60,Rd1!$C$9:$C$70,0)),0)</f>
        <v>0</v>
      </c>
      <c r="F60" s="8">
        <f>IF(COUNTIF(Rd2!$C$9:$C$80,$B60)&gt;=1,INDEX(Rd2!$N$9:$N$80,MATCH($B60,Rd2!$C$9:$C$80,0)),0)</f>
        <v>68</v>
      </c>
      <c r="G60" s="8">
        <f>IF(COUNTIF(Rd3!$C$9:$C$79,$B60)&gt;=1,INDEX(Rd3!$O$9:$O$79,MATCH($B60,Rd3!$C$9:$C$79,0)),0)</f>
        <v>0</v>
      </c>
      <c r="H60" s="8">
        <f>IF(COUNTIF(Rd4!$C$9:$C$78,$B60)&gt;=1,INDEX(Rd4!$O$9:$O$78,MATCH($B60,Rd4!$C$9:$C$78,0)),0)</f>
        <v>67</v>
      </c>
      <c r="I60" s="8">
        <f>IF(COUNTIF(Rd5!$C$9:$C$78,$B60)&gt;=1,INDEX(Rd5!$M$9:$M$78,MATCH($B60,Rd5!$C$9:$C$78,0)),0)</f>
        <v>0</v>
      </c>
      <c r="J60" s="8">
        <f>IF(COUNTIF(Rd6!$C$9:$C$78,$B60)&gt;=1,INDEX(Rd6!$Q$9:$Q$78,MATCH($B60,Rd6!$C$9:$C$78,0)),0)</f>
        <v>0</v>
      </c>
      <c r="K60" s="8">
        <f>IF(COUNTIF(Rd7!$C$9:$C$78,$B60)&gt;=1,INDEX(Rd7!$M$9:$M$78,MATCH($B60,Rd7!$C$9:$C$78,0)),0)</f>
        <v>0</v>
      </c>
      <c r="L60" s="8">
        <f>IF(COUNTIF(Rd8!$C$9:$C$78,$B60)&gt;=1,INDEX(Rd8!$L$9:$L$78,MATCH($B60,Rd8!$C$9:$C$78,0)),0)</f>
        <v>0</v>
      </c>
      <c r="M60" s="8">
        <f>IF(COUNTIF(Rd9!$C$9:$C$51,$B60)&gt;=1,INDEX(Rd9!$L$9:$L$51,MATCH($B60,Rd9!$C$9:$C$51,0)),0)</f>
        <v>0</v>
      </c>
      <c r="N60" s="8">
        <f>IF(COUNTIF(Rd10!$C$9:$C$51,$B60)&gt;=1,INDEX(Rd10!$N$9:$N$51,MATCH($B60,Rd10!$C$9:$C$51,0)),0)</f>
        <v>0</v>
      </c>
      <c r="O60" s="8">
        <f>IF(COUNTIF(Rd11!$C$9:$C$51,$B60)&gt;=1,INDEX(Rd11!$N$9:$N$51,MATCH($B60,Rd11!$C$9:$C$51,0)),0)</f>
        <v>0</v>
      </c>
      <c r="P60" s="8">
        <f>IF(COUNTIF(Rd12!$C$9:$C$71,$B60)&gt;=1,INDEX(Rd12!$P$9:$P$71,MATCH($B60,Rd12!$C$9:$C$71,0)),0)</f>
        <v>0</v>
      </c>
      <c r="Q60" s="120">
        <f t="shared" si="9"/>
        <v>0</v>
      </c>
      <c r="R60" s="27">
        <f t="shared" si="10"/>
        <v>135</v>
      </c>
      <c r="S60" s="11"/>
      <c r="T60" s="28">
        <f t="shared" si="11"/>
        <v>0</v>
      </c>
      <c r="U60" s="9">
        <f t="shared" si="12"/>
        <v>0</v>
      </c>
      <c r="V60" s="9">
        <f t="shared" si="13"/>
        <v>0</v>
      </c>
      <c r="W60" s="29">
        <f t="shared" si="14"/>
        <v>0</v>
      </c>
      <c r="X60" s="118">
        <f t="shared" si="15"/>
        <v>135</v>
      </c>
      <c r="Y60" s="3">
        <f t="shared" si="16"/>
        <v>2</v>
      </c>
      <c r="Z60" s="41">
        <v>0</v>
      </c>
      <c r="AA60" s="41">
        <f t="shared" si="8"/>
      </c>
      <c r="AB60" s="22"/>
    </row>
    <row r="61" spans="1:28" ht="13.5" customHeight="1">
      <c r="A61" s="86">
        <v>55</v>
      </c>
      <c r="B61" s="76" t="s">
        <v>164</v>
      </c>
      <c r="C61" s="76" t="s">
        <v>114</v>
      </c>
      <c r="D61" s="76" t="s">
        <v>4</v>
      </c>
      <c r="E61" s="8">
        <f>IF(COUNTIF(Rd1!$C$9:$C$70,$B61)&gt;=1,INDEX(Rd1!$K$9:$K$70,MATCH($B61,Rd1!$C$9:$C$70,0)),0)</f>
        <v>0</v>
      </c>
      <c r="F61" s="8">
        <f>IF(COUNTIF(Rd2!$C$9:$C$80,$B61)&gt;=1,INDEX(Rd2!$N$9:$N$80,MATCH($B61,Rd2!$C$9:$C$80,0)),0)</f>
        <v>52</v>
      </c>
      <c r="G61" s="8">
        <f>IF(COUNTIF(Rd3!$C$9:$C$79,$B61)&gt;=1,INDEX(Rd3!$O$9:$O$79,MATCH($B61,Rd3!$C$9:$C$79,0)),0)</f>
        <v>0</v>
      </c>
      <c r="H61" s="8">
        <f>IF(COUNTIF(Rd4!$C$9:$C$78,$B61)&gt;=1,INDEX(Rd4!$O$9:$O$78,MATCH($B61,Rd4!$C$9:$C$78,0)),0)</f>
        <v>0</v>
      </c>
      <c r="I61" s="8">
        <f>IF(COUNTIF(Rd5!$C$9:$C$78,$B61)&gt;=1,INDEX(Rd5!$M$9:$M$78,MATCH($B61,Rd5!$C$9:$C$78,0)),0)</f>
        <v>0</v>
      </c>
      <c r="J61" s="8">
        <f>IF(COUNTIF(Rd6!$C$9:$C$78,$B61)&gt;=1,INDEX(Rd6!$Q$9:$Q$78,MATCH($B61,Rd6!$C$9:$C$78,0)),0)</f>
        <v>0</v>
      </c>
      <c r="K61" s="8">
        <f>IF(COUNTIF(Rd7!$C$9:$C$78,$B61)&gt;=1,INDEX(Rd7!$M$9:$M$78,MATCH($B61,Rd7!$C$9:$C$78,0)),0)</f>
        <v>0</v>
      </c>
      <c r="L61" s="8">
        <f>IF(COUNTIF(Rd8!$C$9:$C$78,$B61)&gt;=1,INDEX(Rd8!$L$9:$L$78,MATCH($B61,Rd8!$C$9:$C$78,0)),0)</f>
        <v>0</v>
      </c>
      <c r="M61" s="8">
        <f>IF(COUNTIF(Rd9!$C$9:$C$51,$B61)&gt;=1,INDEX(Rd9!$L$9:$L$51,MATCH($B61,Rd9!$C$9:$C$51,0)),0)</f>
        <v>0</v>
      </c>
      <c r="N61" s="8">
        <f>IF(COUNTIF(Rd10!$C$9:$C$51,$B61)&gt;=1,INDEX(Rd10!$N$9:$N$51,MATCH($B61,Rd10!$C$9:$C$51,0)),0)</f>
        <v>74</v>
      </c>
      <c r="O61" s="8">
        <f>IF(COUNTIF(Rd11!$C$9:$C$51,$B61)&gt;=1,INDEX(Rd11!$N$9:$N$51,MATCH($B61,Rd11!$C$9:$C$51,0)),0)</f>
        <v>0</v>
      </c>
      <c r="P61" s="8">
        <f>IF(COUNTIF(Rd12!$C$9:$C$71,$B61)&gt;=1,INDEX(Rd12!$P$9:$P$71,MATCH($B61,Rd12!$C$9:$C$71,0)),0)</f>
        <v>0</v>
      </c>
      <c r="Q61" s="120">
        <f t="shared" si="9"/>
        <v>0</v>
      </c>
      <c r="R61" s="27">
        <f t="shared" si="10"/>
        <v>126</v>
      </c>
      <c r="S61" s="11"/>
      <c r="T61" s="28">
        <f t="shared" si="11"/>
        <v>0</v>
      </c>
      <c r="U61" s="9">
        <f t="shared" si="12"/>
        <v>0</v>
      </c>
      <c r="V61" s="9">
        <f t="shared" si="13"/>
        <v>0</v>
      </c>
      <c r="W61" s="29">
        <f t="shared" si="14"/>
        <v>0</v>
      </c>
      <c r="X61" s="118">
        <f t="shared" si="15"/>
        <v>126</v>
      </c>
      <c r="Y61" s="3">
        <f t="shared" si="16"/>
        <v>2</v>
      </c>
      <c r="Z61" s="41">
        <v>0</v>
      </c>
      <c r="AA61" s="41">
        <f t="shared" si="8"/>
      </c>
      <c r="AB61" s="22"/>
    </row>
    <row r="62" spans="1:28" ht="13.5" customHeight="1">
      <c r="A62" s="86">
        <v>56</v>
      </c>
      <c r="B62" s="76" t="s">
        <v>156</v>
      </c>
      <c r="C62" s="22" t="s">
        <v>83</v>
      </c>
      <c r="D62" s="76" t="s">
        <v>25</v>
      </c>
      <c r="E62" s="8">
        <f>IF(COUNTIF(Rd1!$C$9:$C$70,$B62)&gt;=1,INDEX(Rd1!$K$9:$K$70,MATCH($B62,Rd1!$C$9:$C$70,0)),0)</f>
        <v>0</v>
      </c>
      <c r="F62" s="8">
        <f>IF(COUNTIF(Rd2!$C$9:$C$80,$B62)&gt;=1,INDEX(Rd2!$N$9:$N$80,MATCH($B62,Rd2!$C$9:$C$80,0)),0)</f>
        <v>60</v>
      </c>
      <c r="G62" s="8">
        <f>IF(COUNTIF(Rd3!$C$9:$C$79,$B62)&gt;=1,INDEX(Rd3!$O$9:$O$79,MATCH($B62,Rd3!$C$9:$C$79,0)),0)</f>
        <v>66</v>
      </c>
      <c r="H62" s="8">
        <f>IF(COUNTIF(Rd4!$C$9:$C$78,$B62)&gt;=1,INDEX(Rd4!$O$9:$O$78,MATCH($B62,Rd4!$C$9:$C$78,0)),0)</f>
        <v>0</v>
      </c>
      <c r="I62" s="8">
        <f>IF(COUNTIF(Rd5!$C$9:$C$78,$B62)&gt;=1,INDEX(Rd5!$M$9:$M$78,MATCH($B62,Rd5!$C$9:$C$78,0)),0)</f>
        <v>0</v>
      </c>
      <c r="J62" s="8">
        <f>IF(COUNTIF(Rd6!$C$9:$C$78,$B62)&gt;=1,INDEX(Rd6!$Q$9:$Q$78,MATCH($B62,Rd6!$C$9:$C$78,0)),0)</f>
        <v>0</v>
      </c>
      <c r="K62" s="8">
        <f>IF(COUNTIF(Rd7!$C$9:$C$78,$B62)&gt;=1,INDEX(Rd7!$M$9:$M$78,MATCH($B62,Rd7!$C$9:$C$78,0)),0)</f>
        <v>0</v>
      </c>
      <c r="L62" s="8">
        <f>IF(COUNTIF(Rd8!$C$9:$C$78,$B62)&gt;=1,INDEX(Rd8!$L$9:$L$78,MATCH($B62,Rd8!$C$9:$C$78,0)),0)</f>
        <v>0</v>
      </c>
      <c r="M62" s="8">
        <f>IF(COUNTIF(Rd9!$C$9:$C$51,$B62)&gt;=1,INDEX(Rd9!$L$9:$L$51,MATCH($B62,Rd9!$C$9:$C$51,0)),0)</f>
        <v>0</v>
      </c>
      <c r="N62" s="8">
        <f>IF(COUNTIF(Rd10!$C$9:$C$51,$B62)&gt;=1,INDEX(Rd10!$N$9:$N$51,MATCH($B62,Rd10!$C$9:$C$51,0)),0)</f>
        <v>0</v>
      </c>
      <c r="O62" s="8">
        <f>IF(COUNTIF(Rd11!$C$9:$C$51,$B62)&gt;=1,INDEX(Rd11!$N$9:$N$51,MATCH($B62,Rd11!$C$9:$C$51,0)),0)</f>
        <v>0</v>
      </c>
      <c r="P62" s="8">
        <f>IF(COUNTIF(Rd12!$C$9:$C$71,$B62)&gt;=1,INDEX(Rd12!$P$9:$P$71,MATCH($B62,Rd12!$C$9:$C$71,0)),0)</f>
        <v>0</v>
      </c>
      <c r="Q62" s="120">
        <f t="shared" si="9"/>
        <v>0</v>
      </c>
      <c r="R62" s="27">
        <f t="shared" si="10"/>
        <v>126</v>
      </c>
      <c r="S62" s="11"/>
      <c r="T62" s="28">
        <f t="shared" si="11"/>
        <v>0</v>
      </c>
      <c r="U62" s="9">
        <f t="shared" si="12"/>
        <v>0</v>
      </c>
      <c r="V62" s="9">
        <f t="shared" si="13"/>
        <v>0</v>
      </c>
      <c r="W62" s="29">
        <f t="shared" si="14"/>
        <v>0</v>
      </c>
      <c r="X62" s="118">
        <f t="shared" si="15"/>
        <v>126</v>
      </c>
      <c r="Y62" s="3">
        <f t="shared" si="16"/>
        <v>2</v>
      </c>
      <c r="Z62" s="41">
        <v>0</v>
      </c>
      <c r="AA62" s="41">
        <f t="shared" si="8"/>
      </c>
      <c r="AB62" s="22"/>
    </row>
    <row r="63" spans="1:28" ht="13.5" customHeight="1">
      <c r="A63" s="86">
        <v>57</v>
      </c>
      <c r="B63" s="76" t="s">
        <v>212</v>
      </c>
      <c r="C63" s="20" t="s">
        <v>114</v>
      </c>
      <c r="D63" s="76" t="s">
        <v>54</v>
      </c>
      <c r="E63" s="8">
        <f>IF(COUNTIF(Rd1!$C$9:$C$70,$B63)&gt;=1,INDEX(Rd1!$K$9:$K$70,MATCH($B63,Rd1!$C$9:$C$70,0)),0)</f>
        <v>0</v>
      </c>
      <c r="F63" s="8">
        <f>IF(COUNTIF(Rd2!$C$9:$C$80,$B63)&gt;=1,INDEX(Rd2!$N$9:$N$80,MATCH($B63,Rd2!$C$9:$C$80,0)),0)</f>
        <v>0</v>
      </c>
      <c r="G63" s="8">
        <f>IF(COUNTIF(Rd3!$C$9:$C$79,$B63)&gt;=1,INDEX(Rd3!$O$9:$O$79,MATCH($B63,Rd3!$C$9:$C$79,0)),0)</f>
        <v>57</v>
      </c>
      <c r="H63" s="8">
        <f>IF(COUNTIF(Rd4!$C$9:$C$78,$B63)&gt;=1,INDEX(Rd4!$O$9:$O$78,MATCH($B63,Rd4!$C$9:$C$78,0)),0)</f>
        <v>0</v>
      </c>
      <c r="I63" s="8">
        <f>IF(COUNTIF(Rd5!$C$9:$C$78,$B63)&gt;=1,INDEX(Rd5!$M$9:$M$78,MATCH($B63,Rd5!$C$9:$C$78,0)),0)</f>
        <v>59</v>
      </c>
      <c r="J63" s="8">
        <f>IF(COUNTIF(Rd6!$C$9:$C$78,$B63)&gt;=1,INDEX(Rd6!$Q$9:$Q$78,MATCH($B63,Rd6!$C$9:$C$78,0)),0)</f>
        <v>0</v>
      </c>
      <c r="K63" s="8">
        <f>IF(COUNTIF(Rd7!$C$9:$C$78,$B63)&gt;=1,INDEX(Rd7!$M$9:$M$78,MATCH($B63,Rd7!$C$9:$C$78,0)),0)</f>
        <v>0</v>
      </c>
      <c r="L63" s="8">
        <f>IF(COUNTIF(Rd8!$C$9:$C$78,$B63)&gt;=1,INDEX(Rd8!$L$9:$L$78,MATCH($B63,Rd8!$C$9:$C$78,0)),0)</f>
        <v>0</v>
      </c>
      <c r="M63" s="8">
        <f>IF(COUNTIF(Rd9!$C$9:$C$51,$B63)&gt;=1,INDEX(Rd9!$L$9:$L$51,MATCH($B63,Rd9!$C$9:$C$51,0)),0)</f>
        <v>0</v>
      </c>
      <c r="N63" s="8">
        <f>IF(COUNTIF(Rd10!$C$9:$C$51,$B63)&gt;=1,INDEX(Rd10!$N$9:$N$51,MATCH($B63,Rd10!$C$9:$C$51,0)),0)</f>
        <v>0</v>
      </c>
      <c r="O63" s="8">
        <f>IF(COUNTIF(Rd11!$C$9:$C$51,$B63)&gt;=1,INDEX(Rd11!$N$9:$N$51,MATCH($B63,Rd11!$C$9:$C$51,0)),0)</f>
        <v>0</v>
      </c>
      <c r="P63" s="8">
        <f>IF(COUNTIF(Rd12!$C$9:$C$71,$B63)&gt;=1,INDEX(Rd12!$P$9:$P$71,MATCH($B63,Rd12!$C$9:$C$71,0)),0)</f>
        <v>0</v>
      </c>
      <c r="Q63" s="120">
        <f t="shared" si="9"/>
        <v>0</v>
      </c>
      <c r="R63" s="27">
        <f t="shared" si="10"/>
        <v>116</v>
      </c>
      <c r="S63" s="11"/>
      <c r="T63" s="28">
        <f t="shared" si="11"/>
        <v>0</v>
      </c>
      <c r="U63" s="9">
        <f t="shared" si="12"/>
        <v>0</v>
      </c>
      <c r="V63" s="9">
        <f t="shared" si="13"/>
        <v>0</v>
      </c>
      <c r="W63" s="29">
        <f t="shared" si="14"/>
        <v>0</v>
      </c>
      <c r="X63" s="118">
        <f t="shared" si="15"/>
        <v>116</v>
      </c>
      <c r="Y63" s="3">
        <f t="shared" si="16"/>
        <v>2</v>
      </c>
      <c r="Z63" s="41">
        <v>0</v>
      </c>
      <c r="AA63" s="41">
        <f t="shared" si="8"/>
      </c>
      <c r="AB63" s="22"/>
    </row>
    <row r="64" spans="1:28" ht="13.5" customHeight="1">
      <c r="A64" s="86">
        <v>58</v>
      </c>
      <c r="B64" s="76" t="s">
        <v>163</v>
      </c>
      <c r="C64" s="22" t="s">
        <v>83</v>
      </c>
      <c r="D64" s="76" t="s">
        <v>25</v>
      </c>
      <c r="E64" s="8">
        <f>IF(COUNTIF(Rd1!$C$9:$C$70,$B64)&gt;=1,INDEX(Rd1!$K$9:$K$70,MATCH($B64,Rd1!$C$9:$C$70,0)),0)</f>
        <v>0</v>
      </c>
      <c r="F64" s="8">
        <f>IF(COUNTIF(Rd2!$C$9:$C$80,$B64)&gt;=1,INDEX(Rd2!$N$9:$N$80,MATCH($B64,Rd2!$C$9:$C$80,0)),0)</f>
        <v>53</v>
      </c>
      <c r="G64" s="8">
        <f>IF(COUNTIF(Rd3!$C$9:$C$79,$B64)&gt;=1,INDEX(Rd3!$O$9:$O$79,MATCH($B64,Rd3!$C$9:$C$79,0)),0)</f>
        <v>59</v>
      </c>
      <c r="H64" s="8">
        <f>IF(COUNTIF(Rd4!$C$9:$C$78,$B64)&gt;=1,INDEX(Rd4!$O$9:$O$78,MATCH($B64,Rd4!$C$9:$C$78,0)),0)</f>
        <v>0</v>
      </c>
      <c r="I64" s="8">
        <f>IF(COUNTIF(Rd5!$C$9:$C$78,$B64)&gt;=1,INDEX(Rd5!$M$9:$M$78,MATCH($B64,Rd5!$C$9:$C$78,0)),0)</f>
        <v>0</v>
      </c>
      <c r="J64" s="8">
        <f>IF(COUNTIF(Rd6!$C$9:$C$78,$B64)&gt;=1,INDEX(Rd6!$Q$9:$Q$78,MATCH($B64,Rd6!$C$9:$C$78,0)),0)</f>
        <v>0</v>
      </c>
      <c r="K64" s="8">
        <f>IF(COUNTIF(Rd7!$C$9:$C$78,$B64)&gt;=1,INDEX(Rd7!$M$9:$M$78,MATCH($B64,Rd7!$C$9:$C$78,0)),0)</f>
        <v>0</v>
      </c>
      <c r="L64" s="8">
        <f>IF(COUNTIF(Rd8!$C$9:$C$78,$B64)&gt;=1,INDEX(Rd8!$L$9:$L$78,MATCH($B64,Rd8!$C$9:$C$78,0)),0)</f>
        <v>0</v>
      </c>
      <c r="M64" s="8">
        <f>IF(COUNTIF(Rd9!$C$9:$C$51,$B64)&gt;=1,INDEX(Rd9!$L$9:$L$51,MATCH($B64,Rd9!$C$9:$C$51,0)),0)</f>
        <v>0</v>
      </c>
      <c r="N64" s="8">
        <f>IF(COUNTIF(Rd10!$C$9:$C$51,$B64)&gt;=1,INDEX(Rd10!$N$9:$N$51,MATCH($B64,Rd10!$C$9:$C$51,0)),0)</f>
        <v>0</v>
      </c>
      <c r="O64" s="8">
        <f>IF(COUNTIF(Rd11!$C$9:$C$51,$B64)&gt;=1,INDEX(Rd11!$N$9:$N$51,MATCH($B64,Rd11!$C$9:$C$51,0)),0)</f>
        <v>0</v>
      </c>
      <c r="P64" s="8">
        <f>IF(COUNTIF(Rd12!$C$9:$C$71,$B64)&gt;=1,INDEX(Rd12!$P$9:$P$71,MATCH($B64,Rd12!$C$9:$C$71,0)),0)</f>
        <v>0</v>
      </c>
      <c r="Q64" s="120">
        <f t="shared" si="9"/>
        <v>0</v>
      </c>
      <c r="R64" s="27">
        <f t="shared" si="10"/>
        <v>112</v>
      </c>
      <c r="S64" s="11"/>
      <c r="T64" s="28">
        <f t="shared" si="11"/>
        <v>0</v>
      </c>
      <c r="U64" s="9">
        <f t="shared" si="12"/>
        <v>0</v>
      </c>
      <c r="V64" s="9">
        <f t="shared" si="13"/>
        <v>0</v>
      </c>
      <c r="W64" s="29">
        <f t="shared" si="14"/>
        <v>0</v>
      </c>
      <c r="X64" s="118">
        <f t="shared" si="15"/>
        <v>112</v>
      </c>
      <c r="Y64" s="3">
        <f t="shared" si="16"/>
        <v>2</v>
      </c>
      <c r="Z64" s="41">
        <v>0</v>
      </c>
      <c r="AA64" s="41">
        <f t="shared" si="8"/>
      </c>
      <c r="AB64" s="22"/>
    </row>
    <row r="65" spans="1:28" ht="13.5" customHeight="1">
      <c r="A65" s="86">
        <v>59</v>
      </c>
      <c r="B65" s="76" t="s">
        <v>138</v>
      </c>
      <c r="C65" s="22" t="s">
        <v>83</v>
      </c>
      <c r="D65" s="76" t="s">
        <v>143</v>
      </c>
      <c r="E65" s="8">
        <v>0</v>
      </c>
      <c r="F65" s="8">
        <f>IF(COUNTIF(Rd2!$C$9:$C$80,$B65)&gt;=1,INDEX(Rd2!$N$9:$N$80,MATCH($B65,Rd2!$C$9:$C$80,0)),0)</f>
        <v>95</v>
      </c>
      <c r="G65" s="8">
        <f>IF(COUNTIF(Rd3!$C$9:$C$79,$B65)&gt;=1,INDEX(Rd3!$O$9:$O$79,MATCH($B65,Rd3!$C$9:$C$79,0)),0)</f>
        <v>0</v>
      </c>
      <c r="H65" s="8">
        <f>IF(COUNTIF(Rd4!$C$9:$C$78,$B65)&gt;=1,INDEX(Rd4!$O$9:$O$78,MATCH($B65,Rd4!$C$9:$C$78,0)),0)</f>
        <v>0</v>
      </c>
      <c r="I65" s="8">
        <f>IF(COUNTIF(Rd5!$C$9:$C$78,$B65)&gt;=1,INDEX(Rd5!$M$9:$M$78,MATCH($B65,Rd5!$C$9:$C$78,0)),0)</f>
        <v>0</v>
      </c>
      <c r="J65" s="8">
        <f>IF(COUNTIF(Rd6!$C$9:$C$78,$B65)&gt;=1,INDEX(Rd6!$Q$9:$Q$78,MATCH($B65,Rd6!$C$9:$C$78,0)),0)</f>
        <v>0</v>
      </c>
      <c r="K65" s="8">
        <f>IF(COUNTIF(Rd7!$C$9:$C$78,$B65)&gt;=1,INDEX(Rd7!$M$9:$M$78,MATCH($B65,Rd7!$C$9:$C$78,0)),0)</f>
        <v>0</v>
      </c>
      <c r="L65" s="8">
        <f>IF(COUNTIF(Rd8!$C$9:$C$78,$B65)&gt;=1,INDEX(Rd8!$L$9:$L$78,MATCH($B65,Rd8!$C$9:$C$78,0)),0)</f>
        <v>0</v>
      </c>
      <c r="M65" s="8">
        <f>IF(COUNTIF(Rd9!$C$9:$C$51,$B65)&gt;=1,INDEX(Rd9!$L$9:$L$51,MATCH($B65,Rd9!$C$9:$C$51,0)),0)</f>
        <v>0</v>
      </c>
      <c r="N65" s="8">
        <f>IF(COUNTIF(Rd10!$C$9:$C$51,$B65)&gt;=1,INDEX(Rd10!$N$9:$N$51,MATCH($B65,Rd10!$C$9:$C$51,0)),0)</f>
        <v>0</v>
      </c>
      <c r="O65" s="8">
        <f>IF(COUNTIF(Rd11!$C$9:$C$51,$B65)&gt;=1,INDEX(Rd11!$N$9:$N$51,MATCH($B65,Rd11!$C$9:$C$51,0)),0)</f>
        <v>0</v>
      </c>
      <c r="P65" s="8">
        <f>IF(COUNTIF(Rd12!$C$9:$C$71,$B65)&gt;=1,INDEX(Rd12!$P$9:$P$71,MATCH($B65,Rd12!$C$9:$C$71,0)),0)</f>
        <v>0</v>
      </c>
      <c r="Q65" s="120">
        <f t="shared" si="9"/>
        <v>0</v>
      </c>
      <c r="R65" s="27">
        <f t="shared" si="10"/>
        <v>95</v>
      </c>
      <c r="S65" s="11"/>
      <c r="T65" s="28">
        <f t="shared" si="11"/>
        <v>0</v>
      </c>
      <c r="U65" s="9">
        <f t="shared" si="12"/>
        <v>0</v>
      </c>
      <c r="V65" s="9">
        <f t="shared" si="13"/>
        <v>0</v>
      </c>
      <c r="W65" s="29">
        <f t="shared" si="14"/>
        <v>0</v>
      </c>
      <c r="X65" s="118">
        <f t="shared" si="15"/>
        <v>95</v>
      </c>
      <c r="Y65" s="3">
        <f t="shared" si="16"/>
        <v>1</v>
      </c>
      <c r="Z65" s="41">
        <v>0</v>
      </c>
      <c r="AA65" s="41">
        <f t="shared" si="8"/>
      </c>
      <c r="AB65" s="22"/>
    </row>
    <row r="66" spans="1:28" ht="13.5" customHeight="1">
      <c r="A66" s="86">
        <v>60</v>
      </c>
      <c r="B66" s="76" t="s">
        <v>321</v>
      </c>
      <c r="C66" s="22" t="s">
        <v>83</v>
      </c>
      <c r="D66" s="76" t="s">
        <v>4</v>
      </c>
      <c r="E66" s="8">
        <f>IF(COUNTIF(Rd1!$C$9:$C$70,$B66)&gt;=1,INDEX(Rd1!$K$9:$K$70,MATCH($B66,Rd1!$C$9:$C$70,0)),0)</f>
        <v>0</v>
      </c>
      <c r="F66" s="8">
        <f>IF(COUNTIF(Rd2!$C$9:$C$80,$B66)&gt;=1,INDEX(Rd2!$N$9:$N$80,MATCH($B66,Rd2!$C$9:$C$80,0)),0)</f>
        <v>0</v>
      </c>
      <c r="G66" s="8">
        <f>IF(COUNTIF(Rd3!$C$9:$C$79,$B66)&gt;=1,INDEX(Rd3!$O$9:$O$79,MATCH($B66,Rd3!$C$9:$C$79,0)),0)</f>
        <v>0</v>
      </c>
      <c r="H66" s="8">
        <f>IF(COUNTIF(Rd4!$C$9:$C$78,$B66)&gt;=1,INDEX(Rd4!$O$9:$O$78,MATCH($B66,Rd4!$C$9:$C$78,0)),0)</f>
        <v>0</v>
      </c>
      <c r="I66" s="8">
        <f>IF(COUNTIF(Rd5!$C$9:$C$78,$B66)&gt;=1,INDEX(Rd5!$M$9:$M$78,MATCH($B66,Rd5!$C$9:$C$78,0)),0)</f>
        <v>0</v>
      </c>
      <c r="J66" s="8">
        <f>IF(COUNTIF(Rd6!$C$9:$C$78,$B66)&gt;=1,INDEX(Rd6!$Q$9:$Q$78,MATCH($B66,Rd6!$C$9:$C$78,0)),0)</f>
        <v>0</v>
      </c>
      <c r="K66" s="8">
        <f>IF(COUNTIF(Rd7!$C$9:$C$78,$B66)&gt;=1,INDEX(Rd7!$M$9:$M$78,MATCH($B66,Rd7!$C$9:$C$78,0)),0)</f>
        <v>0</v>
      </c>
      <c r="L66" s="8">
        <f>IF(COUNTIF(Rd8!$C$9:$C$78,$B66)&gt;=1,INDEX(Rd8!$L$9:$L$78,MATCH($B66,Rd8!$C$9:$C$78,0)),0)</f>
        <v>0</v>
      </c>
      <c r="M66" s="8">
        <f>IF(COUNTIF(Rd9!$C$9:$C$51,$B66)&gt;=1,INDEX(Rd9!$L$9:$L$51,MATCH($B66,Rd9!$C$9:$C$51,0)),0)</f>
        <v>0</v>
      </c>
      <c r="N66" s="8">
        <f>IF(COUNTIF(Rd10!$C$9:$C$51,$B66)&gt;=1,INDEX(Rd10!$N$9:$N$51,MATCH($B66,Rd10!$C$9:$C$51,0)),0)</f>
        <v>86</v>
      </c>
      <c r="O66" s="8">
        <f>IF(COUNTIF(Rd11!$C$9:$C$51,$B66)&gt;=1,INDEX(Rd11!$N$9:$N$51,MATCH($B66,Rd11!$C$9:$C$51,0)),0)</f>
        <v>0</v>
      </c>
      <c r="P66" s="8">
        <f>IF(COUNTIF(Rd12!$C$9:$C$71,$B66)&gt;=1,INDEX(Rd12!$P$9:$P$71,MATCH($B66,Rd12!$C$9:$C$71,0)),0)</f>
        <v>0</v>
      </c>
      <c r="Q66" s="120">
        <f t="shared" si="9"/>
        <v>0</v>
      </c>
      <c r="R66" s="27">
        <f t="shared" si="10"/>
        <v>86</v>
      </c>
      <c r="S66" s="11"/>
      <c r="T66" s="28">
        <f t="shared" si="11"/>
        <v>0</v>
      </c>
      <c r="U66" s="9">
        <f t="shared" si="12"/>
        <v>0</v>
      </c>
      <c r="V66" s="9">
        <f t="shared" si="13"/>
        <v>0</v>
      </c>
      <c r="W66" s="29">
        <f t="shared" si="14"/>
        <v>0</v>
      </c>
      <c r="X66" s="118">
        <f t="shared" si="15"/>
        <v>86</v>
      </c>
      <c r="Y66" s="3">
        <f t="shared" si="16"/>
        <v>1</v>
      </c>
      <c r="Z66" s="41">
        <v>0</v>
      </c>
      <c r="AA66" s="41">
        <f t="shared" si="8"/>
      </c>
      <c r="AB66" s="22"/>
    </row>
    <row r="67" spans="1:28" ht="13.5" customHeight="1">
      <c r="A67" s="86">
        <v>61</v>
      </c>
      <c r="B67" s="76" t="s">
        <v>102</v>
      </c>
      <c r="C67" s="22" t="s">
        <v>83</v>
      </c>
      <c r="D67" s="76" t="s">
        <v>35</v>
      </c>
      <c r="E67" s="8">
        <f>IF(COUNTIF(Rd1!$C$9:$C$70,$B67)&gt;=1,INDEX(Rd1!$K$9:$K$70,MATCH($B67,Rd1!$C$9:$C$70,0)),0)</f>
        <v>86</v>
      </c>
      <c r="F67" s="8">
        <f>IF(COUNTIF(Rd2!$C$9:$C$80,$B67)&gt;=1,INDEX(Rd2!$N$9:$N$80,MATCH($B67,Rd2!$C$9:$C$80,0)),0)</f>
        <v>0</v>
      </c>
      <c r="G67" s="8">
        <f>IF(COUNTIF(Rd3!$C$9:$C$79,$B67)&gt;=1,INDEX(Rd3!$O$9:$O$79,MATCH($B67,Rd3!$C$9:$C$79,0)),0)</f>
        <v>0</v>
      </c>
      <c r="H67" s="8">
        <f>IF(COUNTIF(Rd4!$C$9:$C$78,$B67)&gt;=1,INDEX(Rd4!$O$9:$O$78,MATCH($B67,Rd4!$C$9:$C$78,0)),0)</f>
        <v>0</v>
      </c>
      <c r="I67" s="8">
        <f>IF(COUNTIF(Rd5!$C$9:$C$78,$B67)&gt;=1,INDEX(Rd5!$M$9:$M$78,MATCH($B67,Rd5!$C$9:$C$78,0)),0)</f>
        <v>0</v>
      </c>
      <c r="J67" s="8">
        <f>IF(COUNTIF(Rd6!$C$9:$C$78,$B67)&gt;=1,INDEX(Rd6!$Q$9:$Q$78,MATCH($B67,Rd6!$C$9:$C$78,0)),0)</f>
        <v>0</v>
      </c>
      <c r="K67" s="8">
        <f>IF(COUNTIF(Rd7!$C$9:$C$78,$B67)&gt;=1,INDEX(Rd7!$M$9:$M$78,MATCH($B67,Rd7!$C$9:$C$78,0)),0)</f>
        <v>0</v>
      </c>
      <c r="L67" s="8">
        <f>IF(COUNTIF(Rd8!$C$9:$C$78,$B67)&gt;=1,INDEX(Rd8!$L$9:$L$78,MATCH($B67,Rd8!$C$9:$C$78,0)),0)</f>
        <v>0</v>
      </c>
      <c r="M67" s="8">
        <f>IF(COUNTIF(Rd9!$C$9:$C$51,$B67)&gt;=1,INDEX(Rd9!$L$9:$L$51,MATCH($B67,Rd9!$C$9:$C$51,0)),0)</f>
        <v>0</v>
      </c>
      <c r="N67" s="8">
        <f>IF(COUNTIF(Rd10!$C$9:$C$51,$B67)&gt;=1,INDEX(Rd10!$N$9:$N$51,MATCH($B67,Rd10!$C$9:$C$51,0)),0)</f>
        <v>0</v>
      </c>
      <c r="O67" s="8">
        <f>IF(COUNTIF(Rd11!$C$9:$C$51,$B67)&gt;=1,INDEX(Rd11!$N$9:$N$51,MATCH($B67,Rd11!$C$9:$C$51,0)),0)</f>
        <v>0</v>
      </c>
      <c r="P67" s="8">
        <f>IF(COUNTIF(Rd12!$C$9:$C$71,$B67)&gt;=1,INDEX(Rd12!$P$9:$P$71,MATCH($B67,Rd12!$C$9:$C$71,0)),0)</f>
        <v>0</v>
      </c>
      <c r="Q67" s="120">
        <f t="shared" si="9"/>
        <v>0</v>
      </c>
      <c r="R67" s="27">
        <f t="shared" si="10"/>
        <v>86</v>
      </c>
      <c r="S67" s="11"/>
      <c r="T67" s="28">
        <f t="shared" si="11"/>
        <v>0</v>
      </c>
      <c r="U67" s="9">
        <f t="shared" si="12"/>
        <v>0</v>
      </c>
      <c r="V67" s="9">
        <f t="shared" si="13"/>
        <v>0</v>
      </c>
      <c r="W67" s="29">
        <f t="shared" si="14"/>
        <v>0</v>
      </c>
      <c r="X67" s="118">
        <f t="shared" si="15"/>
        <v>86</v>
      </c>
      <c r="Y67" s="3">
        <f t="shared" si="16"/>
        <v>1</v>
      </c>
      <c r="Z67" s="41">
        <v>0</v>
      </c>
      <c r="AA67" s="41">
        <f t="shared" si="8"/>
      </c>
      <c r="AB67" s="22"/>
    </row>
    <row r="68" spans="1:28" ht="13.5" customHeight="1">
      <c r="A68" s="86">
        <v>62</v>
      </c>
      <c r="B68" s="76" t="s">
        <v>146</v>
      </c>
      <c r="C68" s="22" t="s">
        <v>114</v>
      </c>
      <c r="D68" s="76" t="s">
        <v>4</v>
      </c>
      <c r="E68" s="8">
        <f>IF(COUNTIF(Rd1!$C$9:$C$70,$B68)&gt;=1,INDEX(Rd1!$K$9:$K$70,MATCH($B68,Rd1!$C$9:$C$70,0)),0)</f>
        <v>0</v>
      </c>
      <c r="F68" s="8">
        <f>IF(COUNTIF(Rd2!$C$9:$C$80,$B68)&gt;=1,INDEX(Rd2!$N$9:$N$80,MATCH($B68,Rd2!$C$9:$C$80,0)),0)</f>
        <v>83</v>
      </c>
      <c r="G68" s="8">
        <f>IF(COUNTIF(Rd3!$C$9:$C$79,$B68)&gt;=1,INDEX(Rd3!$O$9:$O$79,MATCH($B68,Rd3!$C$9:$C$79,0)),0)</f>
        <v>0</v>
      </c>
      <c r="H68" s="8">
        <f>IF(COUNTIF(Rd4!$C$9:$C$78,$B68)&gt;=1,INDEX(Rd4!$O$9:$O$78,MATCH($B68,Rd4!$C$9:$C$78,0)),0)</f>
        <v>0</v>
      </c>
      <c r="I68" s="8">
        <f>IF(COUNTIF(Rd5!$C$9:$C$78,$B68)&gt;=1,INDEX(Rd5!$M$9:$M$78,MATCH($B68,Rd5!$C$9:$C$78,0)),0)</f>
        <v>0</v>
      </c>
      <c r="J68" s="8">
        <f>IF(COUNTIF(Rd6!$C$9:$C$78,$B68)&gt;=1,INDEX(Rd6!$Q$9:$Q$78,MATCH($B68,Rd6!$C$9:$C$78,0)),0)</f>
        <v>0</v>
      </c>
      <c r="K68" s="8">
        <f>IF(COUNTIF(Rd7!$C$9:$C$78,$B68)&gt;=1,INDEX(Rd7!$M$9:$M$78,MATCH($B68,Rd7!$C$9:$C$78,0)),0)</f>
        <v>0</v>
      </c>
      <c r="L68" s="8">
        <f>IF(COUNTIF(Rd8!$C$9:$C$78,$B68)&gt;=1,INDEX(Rd8!$L$9:$L$78,MATCH($B68,Rd8!$C$9:$C$78,0)),0)</f>
        <v>0</v>
      </c>
      <c r="M68" s="8">
        <f>IF(COUNTIF(Rd9!$C$9:$C$51,$B68)&gt;=1,INDEX(Rd9!$L$9:$L$51,MATCH($B68,Rd9!$C$9:$C$51,0)),0)</f>
        <v>0</v>
      </c>
      <c r="N68" s="8">
        <f>IF(COUNTIF(Rd10!$C$9:$C$51,$B68)&gt;=1,INDEX(Rd10!$N$9:$N$51,MATCH($B68,Rd10!$C$9:$C$51,0)),0)</f>
        <v>0</v>
      </c>
      <c r="O68" s="8">
        <f>IF(COUNTIF(Rd11!$C$9:$C$51,$B68)&gt;=1,INDEX(Rd11!$N$9:$N$51,MATCH($B68,Rd11!$C$9:$C$51,0)),0)</f>
        <v>0</v>
      </c>
      <c r="P68" s="8">
        <f>IF(COUNTIF(Rd12!$C$9:$C$71,$B68)&gt;=1,INDEX(Rd12!$P$9:$P$71,MATCH($B68,Rd12!$C$9:$C$71,0)),0)</f>
        <v>0</v>
      </c>
      <c r="Q68" s="120">
        <f t="shared" si="9"/>
        <v>0</v>
      </c>
      <c r="R68" s="27">
        <f t="shared" si="10"/>
        <v>83</v>
      </c>
      <c r="S68" s="11"/>
      <c r="T68" s="28">
        <f t="shared" si="11"/>
        <v>0</v>
      </c>
      <c r="U68" s="9">
        <f t="shared" si="12"/>
        <v>0</v>
      </c>
      <c r="V68" s="9">
        <f t="shared" si="13"/>
        <v>0</v>
      </c>
      <c r="W68" s="29">
        <f t="shared" si="14"/>
        <v>0</v>
      </c>
      <c r="X68" s="118">
        <f t="shared" si="15"/>
        <v>83</v>
      </c>
      <c r="Y68" s="3">
        <f t="shared" si="16"/>
        <v>1</v>
      </c>
      <c r="Z68" s="41">
        <v>0</v>
      </c>
      <c r="AA68" s="41">
        <f t="shared" si="8"/>
      </c>
      <c r="AB68" s="22"/>
    </row>
    <row r="69" spans="1:28" ht="13.5" customHeight="1">
      <c r="A69" s="86">
        <v>63</v>
      </c>
      <c r="B69" s="76" t="s">
        <v>237</v>
      </c>
      <c r="C69" s="22" t="s">
        <v>83</v>
      </c>
      <c r="D69" s="76" t="s">
        <v>30</v>
      </c>
      <c r="E69" s="8">
        <f>IF(COUNTIF(Rd1!$C$9:$C$70,$B69)&gt;=1,INDEX(Rd1!$K$9:$K$70,MATCH($B69,Rd1!$C$9:$C$70,0)),0)</f>
        <v>0</v>
      </c>
      <c r="F69" s="8">
        <f>IF(COUNTIF(Rd2!$C$9:$C$80,$B69)&gt;=1,INDEX(Rd2!$N$9:$N$80,MATCH($B69,Rd2!$C$9:$C$80,0)),0)</f>
        <v>0</v>
      </c>
      <c r="G69" s="8">
        <f>IF(COUNTIF(Rd3!$C$9:$C$79,$B69)&gt;=1,INDEX(Rd3!$O$9:$O$79,MATCH($B69,Rd3!$C$9:$C$79,0)),0)</f>
        <v>0</v>
      </c>
      <c r="H69" s="8">
        <f>IF(COUNTIF(Rd4!$C$9:$C$78,$B69)&gt;=1,INDEX(Rd4!$O$9:$O$78,MATCH($B69,Rd4!$C$9:$C$78,0)),0)</f>
        <v>0</v>
      </c>
      <c r="I69" s="8">
        <f>IF(COUNTIF(Rd5!$C$9:$C$78,$B69)&gt;=1,INDEX(Rd5!$M$9:$M$78,MATCH($B69,Rd5!$C$9:$C$78,0)),0)</f>
        <v>79</v>
      </c>
      <c r="J69" s="8">
        <f>IF(COUNTIF(Rd6!$C$9:$C$78,$B69)&gt;=1,INDEX(Rd6!$Q$9:$Q$78,MATCH($B69,Rd6!$C$9:$C$78,0)),0)</f>
        <v>0</v>
      </c>
      <c r="K69" s="8">
        <f>IF(COUNTIF(Rd7!$C$9:$C$78,$B69)&gt;=1,INDEX(Rd7!$M$9:$M$78,MATCH($B69,Rd7!$C$9:$C$78,0)),0)</f>
        <v>0</v>
      </c>
      <c r="L69" s="8">
        <f>IF(COUNTIF(Rd8!$C$9:$C$78,$B69)&gt;=1,INDEX(Rd8!$L$9:$L$78,MATCH($B69,Rd8!$C$9:$C$78,0)),0)</f>
        <v>0</v>
      </c>
      <c r="M69" s="8">
        <f>IF(COUNTIF(Rd9!$C$9:$C$51,$B69)&gt;=1,INDEX(Rd9!$L$9:$L$51,MATCH($B69,Rd9!$C$9:$C$51,0)),0)</f>
        <v>0</v>
      </c>
      <c r="N69" s="8">
        <f>IF(COUNTIF(Rd10!$C$9:$C$51,$B69)&gt;=1,INDEX(Rd10!$N$9:$N$51,MATCH($B69,Rd10!$C$9:$C$51,0)),0)</f>
        <v>0</v>
      </c>
      <c r="O69" s="8">
        <f>IF(COUNTIF(Rd11!$C$9:$C$51,$B69)&gt;=1,INDEX(Rd11!$N$9:$N$51,MATCH($B69,Rd11!$C$9:$C$51,0)),0)</f>
        <v>0</v>
      </c>
      <c r="P69" s="8">
        <f>IF(COUNTIF(Rd12!$C$9:$C$71,$B69)&gt;=1,INDEX(Rd12!$P$9:$P$71,MATCH($B69,Rd12!$C$9:$C$71,0)),0)</f>
        <v>0</v>
      </c>
      <c r="Q69" s="120">
        <f t="shared" si="9"/>
        <v>0</v>
      </c>
      <c r="R69" s="27">
        <f t="shared" si="10"/>
        <v>79</v>
      </c>
      <c r="S69" s="11"/>
      <c r="T69" s="28">
        <f t="shared" si="11"/>
        <v>0</v>
      </c>
      <c r="U69" s="9">
        <f t="shared" si="12"/>
        <v>0</v>
      </c>
      <c r="V69" s="9">
        <f t="shared" si="13"/>
        <v>0</v>
      </c>
      <c r="W69" s="29">
        <f t="shared" si="14"/>
        <v>0</v>
      </c>
      <c r="X69" s="118">
        <f t="shared" si="15"/>
        <v>79</v>
      </c>
      <c r="Y69" s="3">
        <f t="shared" si="16"/>
        <v>1</v>
      </c>
      <c r="Z69" s="41">
        <v>0</v>
      </c>
      <c r="AA69" s="41">
        <f t="shared" si="8"/>
      </c>
      <c r="AB69" s="22"/>
    </row>
    <row r="70" spans="1:28" ht="13.5" customHeight="1">
      <c r="A70" s="86">
        <v>64</v>
      </c>
      <c r="B70" s="76" t="s">
        <v>322</v>
      </c>
      <c r="C70" s="20" t="s">
        <v>83</v>
      </c>
      <c r="D70" s="76" t="s">
        <v>4</v>
      </c>
      <c r="E70" s="8">
        <f>IF(COUNTIF(Rd1!$C$9:$C$70,$B70)&gt;=1,INDEX(Rd1!$K$9:$K$70,MATCH($B70,Rd1!$C$9:$C$70,0)),0)</f>
        <v>0</v>
      </c>
      <c r="F70" s="8">
        <f>IF(COUNTIF(Rd2!$C$9:$C$80,$B70)&gt;=1,INDEX(Rd2!$N$9:$N$80,MATCH($B70,Rd2!$C$9:$C$80,0)),0)</f>
        <v>0</v>
      </c>
      <c r="G70" s="8">
        <f>IF(COUNTIF(Rd3!$C$9:$C$79,$B70)&gt;=1,INDEX(Rd3!$O$9:$O$79,MATCH($B70,Rd3!$C$9:$C$79,0)),0)</f>
        <v>0</v>
      </c>
      <c r="H70" s="8">
        <f>IF(COUNTIF(Rd4!$C$9:$C$78,$B70)&gt;=1,INDEX(Rd4!$O$9:$O$78,MATCH($B70,Rd4!$C$9:$C$78,0)),0)</f>
        <v>0</v>
      </c>
      <c r="I70" s="8">
        <f>IF(COUNTIF(Rd5!$C$9:$C$78,$B70)&gt;=1,INDEX(Rd5!$M$9:$M$78,MATCH($B70,Rd5!$C$9:$C$78,0)),0)</f>
        <v>0</v>
      </c>
      <c r="J70" s="8">
        <f>IF(COUNTIF(Rd6!$C$9:$C$78,$B70)&gt;=1,INDEX(Rd6!$Q$9:$Q$78,MATCH($B70,Rd6!$C$9:$C$78,0)),0)</f>
        <v>0</v>
      </c>
      <c r="K70" s="8">
        <f>IF(COUNTIF(Rd7!$C$9:$C$78,$B70)&gt;=1,INDEX(Rd7!$M$9:$M$78,MATCH($B70,Rd7!$C$9:$C$78,0)),0)</f>
        <v>0</v>
      </c>
      <c r="L70" s="8">
        <f>IF(COUNTIF(Rd8!$C$9:$C$78,$B70)&gt;=1,INDEX(Rd8!$L$9:$L$78,MATCH($B70,Rd8!$C$9:$C$78,0)),0)</f>
        <v>0</v>
      </c>
      <c r="M70" s="8">
        <f>IF(COUNTIF(Rd9!$C$9:$C$51,$B70)&gt;=1,INDEX(Rd9!$L$9:$L$51,MATCH($B70,Rd9!$C$9:$C$51,0)),0)</f>
        <v>0</v>
      </c>
      <c r="N70" s="8">
        <f>IF(COUNTIF(Rd10!$C$9:$C$51,$B70)&gt;=1,INDEX(Rd10!$N$9:$N$51,MATCH($B70,Rd10!$C$9:$C$51,0)),0)</f>
        <v>78</v>
      </c>
      <c r="O70" s="8">
        <f>IF(COUNTIF(Rd11!$C$9:$C$51,$B70)&gt;=1,INDEX(Rd11!$N$9:$N$51,MATCH($B70,Rd11!$C$9:$C$51,0)),0)</f>
        <v>0</v>
      </c>
      <c r="P70" s="8">
        <f>IF(COUNTIF(Rd12!$C$9:$C$71,$B70)&gt;=1,INDEX(Rd12!$P$9:$P$71,MATCH($B70,Rd12!$C$9:$C$71,0)),0)</f>
        <v>0</v>
      </c>
      <c r="Q70" s="120">
        <f aca="true" t="shared" si="17" ref="Q70:Q85">IF(Z70&gt;0,(SUM(E70:P70)-SUM(T70:W70))/8,0)</f>
        <v>0</v>
      </c>
      <c r="R70" s="27">
        <f aca="true" t="shared" si="18" ref="R70:R85">SUM(E70:Q70)</f>
        <v>78</v>
      </c>
      <c r="S70" s="11"/>
      <c r="T70" s="28">
        <f aca="true" t="shared" si="19" ref="T70:T85">SMALL(E70:P70,1)</f>
        <v>0</v>
      </c>
      <c r="U70" s="9">
        <f aca="true" t="shared" si="20" ref="U70:U85">SMALL(E70:P70,2)</f>
        <v>0</v>
      </c>
      <c r="V70" s="9">
        <f aca="true" t="shared" si="21" ref="V70:V85">SMALL(E70:P70,3)</f>
        <v>0</v>
      </c>
      <c r="W70" s="29">
        <f aca="true" t="shared" si="22" ref="W70:W85">IF(Z70&gt;0,SMALL(E70:P70,4),0)</f>
        <v>0</v>
      </c>
      <c r="X70" s="118">
        <f aca="true" t="shared" si="23" ref="X70:X85">SUM(E70:Q70)-SUM(T70:W70)</f>
        <v>78</v>
      </c>
      <c r="Y70" s="3">
        <f aca="true" t="shared" si="24" ref="Y70:Y85">(COUNTIF(E70:P70,"&gt;0"))</f>
        <v>1</v>
      </c>
      <c r="Z70" s="41">
        <v>0</v>
      </c>
      <c r="AA70" s="41">
        <f t="shared" si="8"/>
      </c>
      <c r="AB70" s="22"/>
    </row>
    <row r="71" spans="1:28" ht="13.5" customHeight="1">
      <c r="A71" s="86">
        <v>65</v>
      </c>
      <c r="B71" s="76" t="s">
        <v>274</v>
      </c>
      <c r="C71" s="22" t="s">
        <v>83</v>
      </c>
      <c r="D71" s="76" t="s">
        <v>4</v>
      </c>
      <c r="E71" s="8">
        <f>IF(COUNTIF(Rd1!$C$9:$C$70,$B71)&gt;=1,INDEX(Rd1!$K$9:$K$70,MATCH($B71,Rd1!$C$9:$C$70,0)),0)</f>
        <v>0</v>
      </c>
      <c r="F71" s="8">
        <f>IF(COUNTIF(Rd2!$C$9:$C$80,$B71)&gt;=1,INDEX(Rd2!$N$9:$N$80,MATCH($B71,Rd2!$C$9:$C$80,0)),0)</f>
        <v>0</v>
      </c>
      <c r="G71" s="8">
        <f>IF(COUNTIF(Rd3!$C$9:$C$79,$B71)&gt;=1,INDEX(Rd3!$O$9:$O$79,MATCH($B71,Rd3!$C$9:$C$79,0)),0)</f>
        <v>0</v>
      </c>
      <c r="H71" s="8">
        <f>IF(COUNTIF(Rd4!$C$9:$C$78,$B71)&gt;=1,INDEX(Rd4!$O$9:$O$78,MATCH($B71,Rd4!$C$9:$C$78,0)),0)</f>
        <v>0</v>
      </c>
      <c r="I71" s="8">
        <f>IF(COUNTIF(Rd5!$C$9:$C$78,$B71)&gt;=1,INDEX(Rd5!$M$9:$M$78,MATCH($B71,Rd5!$C$9:$C$78,0)),0)</f>
        <v>0</v>
      </c>
      <c r="J71" s="8">
        <f>IF(COUNTIF(Rd6!$C$9:$C$78,$B71)&gt;=1,INDEX(Rd6!$Q$9:$Q$78,MATCH($B71,Rd6!$C$9:$C$78,0)),0)</f>
        <v>77</v>
      </c>
      <c r="K71" s="8">
        <f>IF(COUNTIF(Rd7!$C$9:$C$78,$B71)&gt;=1,INDEX(Rd7!$M$9:$M$78,MATCH($B71,Rd7!$C$9:$C$78,0)),0)</f>
        <v>0</v>
      </c>
      <c r="L71" s="8">
        <f>IF(COUNTIF(Rd8!$C$9:$C$78,$B71)&gt;=1,INDEX(Rd8!$L$9:$L$78,MATCH($B71,Rd8!$C$9:$C$78,0)),0)</f>
        <v>0</v>
      </c>
      <c r="M71" s="8">
        <f>IF(COUNTIF(Rd9!$C$9:$C$51,$B71)&gt;=1,INDEX(Rd9!$L$9:$L$51,MATCH($B71,Rd9!$C$9:$C$51,0)),0)</f>
        <v>0</v>
      </c>
      <c r="N71" s="8">
        <f>IF(COUNTIF(Rd10!$C$9:$C$51,$B71)&gt;=1,INDEX(Rd10!$N$9:$N$51,MATCH($B71,Rd10!$C$9:$C$51,0)),0)</f>
        <v>0</v>
      </c>
      <c r="O71" s="8">
        <f>IF(COUNTIF(Rd11!$C$9:$C$51,$B71)&gt;=1,INDEX(Rd11!$N$9:$N$51,MATCH($B71,Rd11!$C$9:$C$51,0)),0)</f>
        <v>0</v>
      </c>
      <c r="P71" s="8">
        <f>IF(COUNTIF(Rd12!$C$9:$C$71,$B71)&gt;=1,INDEX(Rd12!$P$9:$P$71,MATCH($B71,Rd12!$C$9:$C$71,0)),0)</f>
        <v>0</v>
      </c>
      <c r="Q71" s="120">
        <f t="shared" si="17"/>
        <v>0</v>
      </c>
      <c r="R71" s="27">
        <f t="shared" si="18"/>
        <v>77</v>
      </c>
      <c r="S71" s="11"/>
      <c r="T71" s="28">
        <f t="shared" si="19"/>
        <v>0</v>
      </c>
      <c r="U71" s="9">
        <f t="shared" si="20"/>
        <v>0</v>
      </c>
      <c r="V71" s="9">
        <f t="shared" si="21"/>
        <v>0</v>
      </c>
      <c r="W71" s="29">
        <f t="shared" si="22"/>
        <v>0</v>
      </c>
      <c r="X71" s="118">
        <f t="shared" si="23"/>
        <v>77</v>
      </c>
      <c r="Y71" s="3">
        <f t="shared" si="24"/>
        <v>1</v>
      </c>
      <c r="Z71" s="41">
        <v>0</v>
      </c>
      <c r="AA71" s="41">
        <f aca="true" t="shared" si="25" ref="AA71:AA85">IF(Y71=12,"Yes","")</f>
      </c>
      <c r="AB71" s="22"/>
    </row>
    <row r="72" spans="1:28" ht="13.5" customHeight="1">
      <c r="A72" s="86">
        <v>66</v>
      </c>
      <c r="B72" s="76" t="s">
        <v>336</v>
      </c>
      <c r="C72" s="20" t="s">
        <v>83</v>
      </c>
      <c r="D72" s="76" t="s">
        <v>54</v>
      </c>
      <c r="E72" s="8">
        <f>IF(COUNTIF(Rd1!$C$9:$C$70,$B72)&gt;=1,INDEX(Rd1!$K$9:$K$70,MATCH($B72,Rd1!$C$9:$C$70,0)),0)</f>
        <v>0</v>
      </c>
      <c r="F72" s="8">
        <f>IF(COUNTIF(Rd2!$C$9:$C$80,$B72)&gt;=1,INDEX(Rd2!$N$9:$N$80,MATCH($B72,Rd2!$C$9:$C$80,0)),0)</f>
        <v>0</v>
      </c>
      <c r="G72" s="8">
        <f>IF(COUNTIF(Rd3!$C$9:$C$79,$B72)&gt;=1,INDEX(Rd3!$O$9:$O$79,MATCH($B72,Rd3!$C$9:$C$79,0)),0)</f>
        <v>0</v>
      </c>
      <c r="H72" s="8">
        <f>IF(COUNTIF(Rd4!$C$9:$C$78,$B72)&gt;=1,INDEX(Rd4!$O$9:$O$78,MATCH($B72,Rd4!$C$9:$C$78,0)),0)</f>
        <v>0</v>
      </c>
      <c r="I72" s="8">
        <f>IF(COUNTIF(Rd5!$C$9:$C$78,$B72)&gt;=1,INDEX(Rd5!$M$9:$M$78,MATCH($B72,Rd5!$C$9:$C$78,0)),0)</f>
        <v>0</v>
      </c>
      <c r="J72" s="8">
        <f>IF(COUNTIF(Rd6!$C$9:$C$78,$B72)&gt;=1,INDEX(Rd6!$Q$9:$Q$78,MATCH($B72,Rd6!$C$9:$C$78,0)),0)</f>
        <v>0</v>
      </c>
      <c r="K72" s="8">
        <f>IF(COUNTIF(Rd7!$C$9:$C$78,$B72)&gt;=1,INDEX(Rd7!$M$9:$M$78,MATCH($B72,Rd7!$C$9:$C$78,0)),0)</f>
        <v>0</v>
      </c>
      <c r="L72" s="8">
        <f>IF(COUNTIF(Rd8!$C$9:$C$78,$B72)&gt;=1,INDEX(Rd8!$L$9:$L$78,MATCH($B72,Rd8!$C$9:$C$78,0)),0)</f>
        <v>0</v>
      </c>
      <c r="M72" s="8">
        <f>IF(COUNTIF(Rd9!$C$9:$C$51,$B72)&gt;=1,INDEX(Rd9!$L$9:$L$51,MATCH($B72,Rd9!$C$9:$C$51,0)),0)</f>
        <v>0</v>
      </c>
      <c r="N72" s="8">
        <f>IF(COUNTIF(Rd10!$C$9:$C$51,$B72)&gt;=1,INDEX(Rd10!$N$9:$N$51,MATCH($B72,Rd10!$C$9:$C$51,0)),0)</f>
        <v>0</v>
      </c>
      <c r="O72" s="8">
        <f>IF(COUNTIF(Rd11!$C$9:$C$51,$B72)&gt;=1,INDEX(Rd11!$N$9:$N$51,MATCH($B72,Rd11!$C$9:$C$51,0)),0)</f>
        <v>0</v>
      </c>
      <c r="P72" s="8">
        <f>IF(COUNTIF(Rd12!$C$9:$C$71,$B72)&gt;=1,INDEX(Rd12!$P$9:$P$71,MATCH($B72,Rd12!$C$9:$C$71,0)),0)</f>
        <v>76</v>
      </c>
      <c r="Q72" s="120">
        <f t="shared" si="17"/>
        <v>0</v>
      </c>
      <c r="R72" s="27">
        <f t="shared" si="18"/>
        <v>76</v>
      </c>
      <c r="S72" s="11"/>
      <c r="T72" s="28">
        <f t="shared" si="19"/>
        <v>0</v>
      </c>
      <c r="U72" s="9">
        <f t="shared" si="20"/>
        <v>0</v>
      </c>
      <c r="V72" s="9">
        <f t="shared" si="21"/>
        <v>0</v>
      </c>
      <c r="W72" s="29">
        <f t="shared" si="22"/>
        <v>0</v>
      </c>
      <c r="X72" s="118">
        <f t="shared" si="23"/>
        <v>76</v>
      </c>
      <c r="Y72" s="3">
        <f t="shared" si="24"/>
        <v>1</v>
      </c>
      <c r="Z72" s="41">
        <v>0</v>
      </c>
      <c r="AA72" s="41">
        <f t="shared" si="25"/>
      </c>
      <c r="AB72" s="22"/>
    </row>
    <row r="73" spans="1:28" ht="13.5" customHeight="1">
      <c r="A73" s="86">
        <v>68</v>
      </c>
      <c r="B73" s="76" t="s">
        <v>238</v>
      </c>
      <c r="C73" s="22" t="s">
        <v>83</v>
      </c>
      <c r="D73" s="76" t="s">
        <v>39</v>
      </c>
      <c r="E73" s="8">
        <f>IF(COUNTIF(Rd1!$C$9:$C$70,$B73)&gt;=1,INDEX(Rd1!$K$9:$K$70,MATCH($B73,Rd1!$C$9:$C$70,0)),0)</f>
        <v>0</v>
      </c>
      <c r="F73" s="8">
        <f>IF(COUNTIF(Rd2!$C$9:$C$80,$B73)&gt;=1,INDEX(Rd2!$N$9:$N$80,MATCH($B73,Rd2!$C$9:$C$80,0)),0)</f>
        <v>0</v>
      </c>
      <c r="G73" s="8">
        <f>IF(COUNTIF(Rd3!$C$9:$C$79,$B73)&gt;=1,INDEX(Rd3!$O$9:$O$79,MATCH($B73,Rd3!$C$9:$C$79,0)),0)</f>
        <v>0</v>
      </c>
      <c r="H73" s="8">
        <f>IF(COUNTIF(Rd4!$C$9:$C$78,$B73)&gt;=1,INDEX(Rd4!$O$9:$O$78,MATCH($B73,Rd4!$C$9:$C$78,0)),0)</f>
        <v>0</v>
      </c>
      <c r="I73" s="8">
        <f>IF(COUNTIF(Rd5!$C$9:$C$78,$B73)&gt;=1,INDEX(Rd5!$M$9:$M$78,MATCH($B73,Rd5!$C$9:$C$78,0)),0)</f>
        <v>75</v>
      </c>
      <c r="J73" s="8">
        <f>IF(COUNTIF(Rd6!$C$9:$C$78,$B73)&gt;=1,INDEX(Rd6!$Q$9:$Q$78,MATCH($B73,Rd6!$C$9:$C$78,0)),0)</f>
        <v>0</v>
      </c>
      <c r="K73" s="8">
        <f>IF(COUNTIF(Rd7!$C$9:$C$78,$B73)&gt;=1,INDEX(Rd7!$M$9:$M$78,MATCH($B73,Rd7!$C$9:$C$78,0)),0)</f>
        <v>0</v>
      </c>
      <c r="L73" s="8">
        <f>IF(COUNTIF(Rd8!$C$9:$C$78,$B73)&gt;=1,INDEX(Rd8!$L$9:$L$78,MATCH($B73,Rd8!$C$9:$C$78,0)),0)</f>
        <v>0</v>
      </c>
      <c r="M73" s="8">
        <f>IF(COUNTIF(Rd9!$C$9:$C$51,$B73)&gt;=1,INDEX(Rd9!$L$9:$L$51,MATCH($B73,Rd9!$C$9:$C$51,0)),0)</f>
        <v>0</v>
      </c>
      <c r="N73" s="8">
        <f>IF(COUNTIF(Rd10!$C$9:$C$51,$B73)&gt;=1,INDEX(Rd10!$N$9:$N$51,MATCH($B73,Rd10!$C$9:$C$51,0)),0)</f>
        <v>0</v>
      </c>
      <c r="O73" s="8">
        <f>IF(COUNTIF(Rd11!$C$9:$C$51,$B73)&gt;=1,INDEX(Rd11!$N$9:$N$51,MATCH($B73,Rd11!$C$9:$C$51,0)),0)</f>
        <v>0</v>
      </c>
      <c r="P73" s="8">
        <f>IF(COUNTIF(Rd12!$C$9:$C$71,$B73)&gt;=1,INDEX(Rd12!$P$9:$P$71,MATCH($B73,Rd12!$C$9:$C$71,0)),0)</f>
        <v>0</v>
      </c>
      <c r="Q73" s="120">
        <f t="shared" si="17"/>
        <v>0</v>
      </c>
      <c r="R73" s="27">
        <f t="shared" si="18"/>
        <v>75</v>
      </c>
      <c r="S73" s="11"/>
      <c r="T73" s="28">
        <f t="shared" si="19"/>
        <v>0</v>
      </c>
      <c r="U73" s="9">
        <f t="shared" si="20"/>
        <v>0</v>
      </c>
      <c r="V73" s="9">
        <f t="shared" si="21"/>
        <v>0</v>
      </c>
      <c r="W73" s="29">
        <f t="shared" si="22"/>
        <v>0</v>
      </c>
      <c r="X73" s="118">
        <f t="shared" si="23"/>
        <v>75</v>
      </c>
      <c r="Y73" s="3">
        <f t="shared" si="24"/>
        <v>1</v>
      </c>
      <c r="Z73" s="41">
        <v>0</v>
      </c>
      <c r="AA73" s="41">
        <f t="shared" si="25"/>
      </c>
      <c r="AB73" s="22"/>
    </row>
    <row r="74" spans="1:28" ht="13.5" customHeight="1">
      <c r="A74" s="86">
        <v>69</v>
      </c>
      <c r="B74" s="76" t="s">
        <v>240</v>
      </c>
      <c r="C74" s="22" t="s">
        <v>83</v>
      </c>
      <c r="D74" s="76" t="s">
        <v>39</v>
      </c>
      <c r="E74" s="8">
        <f>IF(COUNTIF(Rd1!$C$9:$C$70,$B74)&gt;=1,INDEX(Rd1!$K$9:$K$70,MATCH($B74,Rd1!$C$9:$C$70,0)),0)</f>
        <v>0</v>
      </c>
      <c r="F74" s="8">
        <f>IF(COUNTIF(Rd2!$C$9:$C$80,$B74)&gt;=1,INDEX(Rd2!$N$9:$N$80,MATCH($B74,Rd2!$C$9:$C$80,0)),0)</f>
        <v>0</v>
      </c>
      <c r="G74" s="8">
        <f>IF(COUNTIF(Rd3!$C$9:$C$79,$B74)&gt;=1,INDEX(Rd3!$O$9:$O$79,MATCH($B74,Rd3!$C$9:$C$79,0)),0)</f>
        <v>0</v>
      </c>
      <c r="H74" s="8">
        <f>IF(COUNTIF(Rd4!$C$9:$C$78,$B74)&gt;=1,INDEX(Rd4!$O$9:$O$78,MATCH($B74,Rd4!$C$9:$C$78,0)),0)</f>
        <v>0</v>
      </c>
      <c r="I74" s="8">
        <f>IF(COUNTIF(Rd5!$C$9:$C$78,$B74)&gt;=1,INDEX(Rd5!$M$9:$M$78,MATCH($B74,Rd5!$C$9:$C$78,0)),0)</f>
        <v>74</v>
      </c>
      <c r="J74" s="8">
        <f>IF(COUNTIF(Rd6!$C$9:$C$78,$B74)&gt;=1,INDEX(Rd6!$Q$9:$Q$78,MATCH($B74,Rd6!$C$9:$C$78,0)),0)</f>
        <v>0</v>
      </c>
      <c r="K74" s="8">
        <f>IF(COUNTIF(Rd7!$C$9:$C$78,$B74)&gt;=1,INDEX(Rd7!$M$9:$M$78,MATCH($B74,Rd7!$C$9:$C$78,0)),0)</f>
        <v>0</v>
      </c>
      <c r="L74" s="8">
        <f>IF(COUNTIF(Rd8!$C$9:$C$78,$B74)&gt;=1,INDEX(Rd8!$L$9:$L$78,MATCH($B74,Rd8!$C$9:$C$78,0)),0)</f>
        <v>0</v>
      </c>
      <c r="M74" s="8">
        <f>IF(COUNTIF(Rd9!$C$9:$C$51,$B74)&gt;=1,INDEX(Rd9!$L$9:$L$51,MATCH($B74,Rd9!$C$9:$C$51,0)),0)</f>
        <v>0</v>
      </c>
      <c r="N74" s="8">
        <f>IF(COUNTIF(Rd10!$C$9:$C$51,$B74)&gt;=1,INDEX(Rd10!$N$9:$N$51,MATCH($B74,Rd10!$C$9:$C$51,0)),0)</f>
        <v>0</v>
      </c>
      <c r="O74" s="8">
        <f>IF(COUNTIF(Rd11!$C$9:$C$51,$B74)&gt;=1,INDEX(Rd11!$N$9:$N$51,MATCH($B74,Rd11!$C$9:$C$51,0)),0)</f>
        <v>0</v>
      </c>
      <c r="P74" s="8">
        <f>IF(COUNTIF(Rd12!$C$9:$C$71,$B74)&gt;=1,INDEX(Rd12!$P$9:$P$71,MATCH($B74,Rd12!$C$9:$C$71,0)),0)</f>
        <v>0</v>
      </c>
      <c r="Q74" s="120">
        <f t="shared" si="17"/>
        <v>0</v>
      </c>
      <c r="R74" s="27">
        <f t="shared" si="18"/>
        <v>74</v>
      </c>
      <c r="S74" s="11"/>
      <c r="T74" s="28">
        <f t="shared" si="19"/>
        <v>0</v>
      </c>
      <c r="U74" s="9">
        <f t="shared" si="20"/>
        <v>0</v>
      </c>
      <c r="V74" s="9">
        <f t="shared" si="21"/>
        <v>0</v>
      </c>
      <c r="W74" s="29">
        <f t="shared" si="22"/>
        <v>0</v>
      </c>
      <c r="X74" s="118">
        <f t="shared" si="23"/>
        <v>74</v>
      </c>
      <c r="Y74" s="3">
        <f t="shared" si="24"/>
        <v>1</v>
      </c>
      <c r="Z74" s="41">
        <v>0</v>
      </c>
      <c r="AA74" s="41">
        <f t="shared" si="25"/>
      </c>
      <c r="AB74" s="22"/>
    </row>
    <row r="75" spans="1:28" ht="13.5" customHeight="1">
      <c r="A75" s="86">
        <v>70</v>
      </c>
      <c r="B75" s="76" t="s">
        <v>199</v>
      </c>
      <c r="C75" s="22" t="s">
        <v>83</v>
      </c>
      <c r="D75" s="76" t="s">
        <v>30</v>
      </c>
      <c r="E75" s="8">
        <f>IF(COUNTIF(Rd1!$C$9:$C$70,$B75)&gt;=1,INDEX(Rd1!$K$9:$K$70,MATCH($B75,Rd1!$C$9:$C$70,0)),0)</f>
        <v>0</v>
      </c>
      <c r="F75" s="8">
        <f>IF(COUNTIF(Rd2!$C$9:$C$80,$B75)&gt;=1,INDEX(Rd2!$N$9:$N$80,MATCH($B75,Rd2!$C$9:$C$80,0)),0)</f>
        <v>0</v>
      </c>
      <c r="G75" s="8">
        <f>IF(COUNTIF(Rd3!$C$9:$C$79,$B75)&gt;=1,INDEX(Rd3!$O$9:$O$79,MATCH($B75,Rd3!$C$9:$C$79,0)),0)</f>
        <v>72</v>
      </c>
      <c r="H75" s="8">
        <f>IF(COUNTIF(Rd4!$C$9:$C$78,$B75)&gt;=1,INDEX(Rd4!$O$9:$O$78,MATCH($B75,Rd4!$C$9:$C$78,0)),0)</f>
        <v>0</v>
      </c>
      <c r="I75" s="8">
        <f>IF(COUNTIF(Rd5!$C$9:$C$78,$B75)&gt;=1,INDEX(Rd5!$M$9:$M$78,MATCH($B75,Rd5!$C$9:$C$78,0)),0)</f>
        <v>0</v>
      </c>
      <c r="J75" s="8">
        <f>IF(COUNTIF(Rd6!$C$9:$C$78,$B75)&gt;=1,INDEX(Rd6!$Q$9:$Q$78,MATCH($B75,Rd6!$C$9:$C$78,0)),0)</f>
        <v>0</v>
      </c>
      <c r="K75" s="8">
        <f>IF(COUNTIF(Rd7!$C$9:$C$78,$B75)&gt;=1,INDEX(Rd7!$M$9:$M$78,MATCH($B75,Rd7!$C$9:$C$78,0)),0)</f>
        <v>0</v>
      </c>
      <c r="L75" s="8">
        <f>IF(COUNTIF(Rd8!$C$9:$C$78,$B75)&gt;=1,INDEX(Rd8!$L$9:$L$78,MATCH($B75,Rd8!$C$9:$C$78,0)),0)</f>
        <v>0</v>
      </c>
      <c r="M75" s="8">
        <f>IF(COUNTIF(Rd9!$C$9:$C$51,$B75)&gt;=1,INDEX(Rd9!$L$9:$L$51,MATCH($B75,Rd9!$C$9:$C$51,0)),0)</f>
        <v>0</v>
      </c>
      <c r="N75" s="8">
        <f>IF(COUNTIF(Rd10!$C$9:$C$51,$B75)&gt;=1,INDEX(Rd10!$N$9:$N$51,MATCH($B75,Rd10!$C$9:$C$51,0)),0)</f>
        <v>0</v>
      </c>
      <c r="O75" s="8">
        <f>IF(COUNTIF(Rd11!$C$9:$C$51,$B75)&gt;=1,INDEX(Rd11!$N$9:$N$51,MATCH($B75,Rd11!$C$9:$C$51,0)),0)</f>
        <v>0</v>
      </c>
      <c r="P75" s="8">
        <f>IF(COUNTIF(Rd12!$C$9:$C$71,$B75)&gt;=1,INDEX(Rd12!$P$9:$P$71,MATCH($B75,Rd12!$C$9:$C$71,0)),0)</f>
        <v>0</v>
      </c>
      <c r="Q75" s="120">
        <f t="shared" si="17"/>
        <v>0</v>
      </c>
      <c r="R75" s="27">
        <f t="shared" si="18"/>
        <v>72</v>
      </c>
      <c r="S75" s="11"/>
      <c r="T75" s="28">
        <f t="shared" si="19"/>
        <v>0</v>
      </c>
      <c r="U75" s="9">
        <f t="shared" si="20"/>
        <v>0</v>
      </c>
      <c r="V75" s="9">
        <f t="shared" si="21"/>
        <v>0</v>
      </c>
      <c r="W75" s="29">
        <f t="shared" si="22"/>
        <v>0</v>
      </c>
      <c r="X75" s="118">
        <f t="shared" si="23"/>
        <v>72</v>
      </c>
      <c r="Y75" s="3">
        <f t="shared" si="24"/>
        <v>1</v>
      </c>
      <c r="Z75" s="41">
        <v>0</v>
      </c>
      <c r="AA75" s="41">
        <f t="shared" si="25"/>
      </c>
      <c r="AB75" s="22"/>
    </row>
    <row r="76" spans="1:28" ht="13.5" customHeight="1">
      <c r="A76" s="86">
        <v>71</v>
      </c>
      <c r="B76" s="76" t="s">
        <v>118</v>
      </c>
      <c r="C76" s="22" t="s">
        <v>114</v>
      </c>
      <c r="D76" s="76" t="s">
        <v>4</v>
      </c>
      <c r="E76" s="8">
        <f>IF(COUNTIF(Rd1!$C$9:$C$70,$B76)&gt;=1,INDEX(Rd1!$K$9:$K$70,MATCH($B76,Rd1!$C$9:$C$70,0)),0)</f>
        <v>70</v>
      </c>
      <c r="F76" s="8">
        <f>IF(COUNTIF(Rd2!$C$9:$C$80,$B76)&gt;=1,INDEX(Rd2!$N$9:$N$80,MATCH($B76,Rd2!$C$9:$C$80,0)),0)</f>
        <v>0</v>
      </c>
      <c r="G76" s="8">
        <f>IF(COUNTIF(Rd3!$C$9:$C$79,$B76)&gt;=1,INDEX(Rd3!$O$9:$O$79,MATCH($B76,Rd3!$C$9:$C$79,0)),0)</f>
        <v>0</v>
      </c>
      <c r="H76" s="8">
        <f>IF(COUNTIF(Rd4!$C$9:$C$78,$B76)&gt;=1,INDEX(Rd4!$O$9:$O$78,MATCH($B76,Rd4!$C$9:$C$78,0)),0)</f>
        <v>0</v>
      </c>
      <c r="I76" s="8">
        <f>IF(COUNTIF(Rd5!$C$9:$C$78,$B76)&gt;=1,INDEX(Rd5!$M$9:$M$78,MATCH($B76,Rd5!$C$9:$C$78,0)),0)</f>
        <v>0</v>
      </c>
      <c r="J76" s="8">
        <f>IF(COUNTIF(Rd6!$C$9:$C$78,$B76)&gt;=1,INDEX(Rd6!$Q$9:$Q$78,MATCH($B76,Rd6!$C$9:$C$78,0)),0)</f>
        <v>0</v>
      </c>
      <c r="K76" s="8">
        <f>IF(COUNTIF(Rd7!$C$9:$C$78,$B76)&gt;=1,INDEX(Rd7!$M$9:$M$78,MATCH($B76,Rd7!$C$9:$C$78,0)),0)</f>
        <v>0</v>
      </c>
      <c r="L76" s="8">
        <f>IF(COUNTIF(Rd8!$C$9:$C$78,$B76)&gt;=1,INDEX(Rd8!$L$9:$L$78,MATCH($B76,Rd8!$C$9:$C$78,0)),0)</f>
        <v>0</v>
      </c>
      <c r="M76" s="8">
        <f>IF(COUNTIF(Rd9!$C$9:$C$51,$B76)&gt;=1,INDEX(Rd9!$L$9:$L$51,MATCH($B76,Rd9!$C$9:$C$51,0)),0)</f>
        <v>0</v>
      </c>
      <c r="N76" s="8">
        <f>IF(COUNTIF(Rd10!$C$9:$C$51,$B76)&gt;=1,INDEX(Rd10!$N$9:$N$51,MATCH($B76,Rd10!$C$9:$C$51,0)),0)</f>
        <v>0</v>
      </c>
      <c r="O76" s="8">
        <f>IF(COUNTIF(Rd11!$C$9:$C$51,$B76)&gt;=1,INDEX(Rd11!$N$9:$N$51,MATCH($B76,Rd11!$C$9:$C$51,0)),0)</f>
        <v>0</v>
      </c>
      <c r="P76" s="8">
        <f>IF(COUNTIF(Rd12!$C$9:$C$71,$B76)&gt;=1,INDEX(Rd12!$P$9:$P$71,MATCH($B76,Rd12!$C$9:$C$71,0)),0)</f>
        <v>0</v>
      </c>
      <c r="Q76" s="120">
        <f t="shared" si="17"/>
        <v>0</v>
      </c>
      <c r="R76" s="27">
        <f t="shared" si="18"/>
        <v>70</v>
      </c>
      <c r="S76" s="11"/>
      <c r="T76" s="28">
        <f t="shared" si="19"/>
        <v>0</v>
      </c>
      <c r="U76" s="9">
        <f t="shared" si="20"/>
        <v>0</v>
      </c>
      <c r="V76" s="9">
        <f t="shared" si="21"/>
        <v>0</v>
      </c>
      <c r="W76" s="29">
        <f t="shared" si="22"/>
        <v>0</v>
      </c>
      <c r="X76" s="118">
        <f t="shared" si="23"/>
        <v>70</v>
      </c>
      <c r="Y76" s="3">
        <f t="shared" si="24"/>
        <v>1</v>
      </c>
      <c r="Z76" s="41">
        <v>0</v>
      </c>
      <c r="AA76" s="41">
        <f t="shared" si="25"/>
      </c>
      <c r="AB76" s="22"/>
    </row>
    <row r="77" spans="1:28" ht="13.5" customHeight="1">
      <c r="A77" s="86">
        <v>72</v>
      </c>
      <c r="B77" s="76" t="s">
        <v>120</v>
      </c>
      <c r="C77" s="22" t="s">
        <v>114</v>
      </c>
      <c r="D77" s="76" t="s">
        <v>35</v>
      </c>
      <c r="E77" s="8">
        <f>IF(COUNTIF(Rd1!$C$9:$C$70,$B77)&gt;=1,INDEX(Rd1!$K$9:$K$70,MATCH($B77,Rd1!$C$9:$C$70,0)),0)</f>
        <v>68</v>
      </c>
      <c r="F77" s="8">
        <f>IF(COUNTIF(Rd2!$C$9:$C$80,$B77)&gt;=1,INDEX(Rd2!$N$9:$N$80,MATCH($B77,Rd2!$C$9:$C$80,0)),0)</f>
        <v>0</v>
      </c>
      <c r="G77" s="8">
        <f>IF(COUNTIF(Rd3!$C$9:$C$79,$B77)&gt;=1,INDEX(Rd3!$O$9:$O$79,MATCH($B77,Rd3!$C$9:$C$79,0)),0)</f>
        <v>0</v>
      </c>
      <c r="H77" s="8">
        <f>IF(COUNTIF(Rd4!$C$9:$C$78,$B77)&gt;=1,INDEX(Rd4!$O$9:$O$78,MATCH($B77,Rd4!$C$9:$C$78,0)),0)</f>
        <v>0</v>
      </c>
      <c r="I77" s="8">
        <f>IF(COUNTIF(Rd5!$C$9:$C$78,$B77)&gt;=1,INDEX(Rd5!$M$9:$M$78,MATCH($B77,Rd5!$C$9:$C$78,0)),0)</f>
        <v>0</v>
      </c>
      <c r="J77" s="8">
        <f>IF(COUNTIF(Rd6!$C$9:$C$78,$B77)&gt;=1,INDEX(Rd6!$Q$9:$Q$78,MATCH($B77,Rd6!$C$9:$C$78,0)),0)</f>
        <v>0</v>
      </c>
      <c r="K77" s="8">
        <f>IF(COUNTIF(Rd7!$C$9:$C$78,$B77)&gt;=1,INDEX(Rd7!$M$9:$M$78,MATCH($B77,Rd7!$C$9:$C$78,0)),0)</f>
        <v>0</v>
      </c>
      <c r="L77" s="8">
        <f>IF(COUNTIF(Rd8!$C$9:$C$78,$B77)&gt;=1,INDEX(Rd8!$L$9:$L$78,MATCH($B77,Rd8!$C$9:$C$78,0)),0)</f>
        <v>0</v>
      </c>
      <c r="M77" s="8">
        <f>IF(COUNTIF(Rd9!$C$9:$C$51,$B77)&gt;=1,INDEX(Rd9!$L$9:$L$51,MATCH($B77,Rd9!$C$9:$C$51,0)),0)</f>
        <v>0</v>
      </c>
      <c r="N77" s="8">
        <f>IF(COUNTIF(Rd10!$C$9:$C$51,$B77)&gt;=1,INDEX(Rd10!$N$9:$N$51,MATCH($B77,Rd10!$C$9:$C$51,0)),0)</f>
        <v>0</v>
      </c>
      <c r="O77" s="8">
        <f>IF(COUNTIF(Rd11!$C$9:$C$51,$B77)&gt;=1,INDEX(Rd11!$N$9:$N$51,MATCH($B77,Rd11!$C$9:$C$51,0)),0)</f>
        <v>0</v>
      </c>
      <c r="P77" s="8">
        <f>IF(COUNTIF(Rd12!$C$9:$C$71,$B77)&gt;=1,INDEX(Rd12!$P$9:$P$71,MATCH($B77,Rd12!$C$9:$C$71,0)),0)</f>
        <v>0</v>
      </c>
      <c r="Q77" s="120">
        <f t="shared" si="17"/>
        <v>0</v>
      </c>
      <c r="R77" s="27">
        <f t="shared" si="18"/>
        <v>68</v>
      </c>
      <c r="S77" s="11"/>
      <c r="T77" s="28">
        <f t="shared" si="19"/>
        <v>0</v>
      </c>
      <c r="U77" s="9">
        <f t="shared" si="20"/>
        <v>0</v>
      </c>
      <c r="V77" s="9">
        <f t="shared" si="21"/>
        <v>0</v>
      </c>
      <c r="W77" s="29">
        <f t="shared" si="22"/>
        <v>0</v>
      </c>
      <c r="X77" s="118">
        <f t="shared" si="23"/>
        <v>68</v>
      </c>
      <c r="Y77" s="3">
        <f t="shared" si="24"/>
        <v>1</v>
      </c>
      <c r="Z77" s="41">
        <v>0</v>
      </c>
      <c r="AA77" s="41">
        <f t="shared" si="25"/>
      </c>
      <c r="AB77" s="22"/>
    </row>
    <row r="78" spans="1:28" ht="13.5" customHeight="1">
      <c r="A78" s="86">
        <v>73</v>
      </c>
      <c r="B78" s="76" t="s">
        <v>223</v>
      </c>
      <c r="C78" s="22" t="s">
        <v>114</v>
      </c>
      <c r="D78" s="76" t="s">
        <v>61</v>
      </c>
      <c r="E78" s="8">
        <f>IF(COUNTIF(Rd1!$C$9:$C$70,$B78)&gt;=1,INDEX(Rd1!$K$9:$K$70,MATCH($B78,Rd1!$C$9:$C$70,0)),0)</f>
        <v>0</v>
      </c>
      <c r="F78" s="8">
        <f>IF(COUNTIF(Rd2!$C$9:$C$80,$B78)&gt;=1,INDEX(Rd2!$N$9:$N$80,MATCH($B78,Rd2!$C$9:$C$80,0)),0)</f>
        <v>0</v>
      </c>
      <c r="G78" s="8">
        <f>IF(COUNTIF(Rd3!$C$9:$C$79,$B78)&gt;=1,INDEX(Rd3!$O$9:$O$79,MATCH($B78,Rd3!$C$9:$C$79,0)),0)</f>
        <v>0</v>
      </c>
      <c r="H78" s="8">
        <f>IF(COUNTIF(Rd4!$C$9:$C$78,$B78)&gt;=1,INDEX(Rd4!$O$9:$O$78,MATCH($B78,Rd4!$C$9:$C$78,0)),0)</f>
        <v>65</v>
      </c>
      <c r="I78" s="8">
        <f>IF(COUNTIF(Rd5!$C$9:$C$78,$B78)&gt;=1,INDEX(Rd5!$M$9:$M$78,MATCH($B78,Rd5!$C$9:$C$78,0)),0)</f>
        <v>0</v>
      </c>
      <c r="J78" s="8">
        <f>IF(COUNTIF(Rd6!$C$9:$C$78,$B78)&gt;=1,INDEX(Rd6!$Q$9:$Q$78,MATCH($B78,Rd6!$C$9:$C$78,0)),0)</f>
        <v>0</v>
      </c>
      <c r="K78" s="8">
        <f>IF(COUNTIF(Rd7!$C$9:$C$78,$B78)&gt;=1,INDEX(Rd7!$M$9:$M$78,MATCH($B78,Rd7!$C$9:$C$78,0)),0)</f>
        <v>0</v>
      </c>
      <c r="L78" s="8">
        <f>IF(COUNTIF(Rd8!$C$9:$C$78,$B78)&gt;=1,INDEX(Rd8!$L$9:$L$78,MATCH($B78,Rd8!$C$9:$C$78,0)),0)</f>
        <v>0</v>
      </c>
      <c r="M78" s="8">
        <f>IF(COUNTIF(Rd9!$C$9:$C$51,$B78)&gt;=1,INDEX(Rd9!$L$9:$L$51,MATCH($B78,Rd9!$C$9:$C$51,0)),0)</f>
        <v>0</v>
      </c>
      <c r="N78" s="8">
        <f>IF(COUNTIF(Rd10!$C$9:$C$51,$B78)&gt;=1,INDEX(Rd10!$N$9:$N$51,MATCH($B78,Rd10!$C$9:$C$51,0)),0)</f>
        <v>0</v>
      </c>
      <c r="O78" s="8">
        <f>IF(COUNTIF(Rd11!$C$9:$C$51,$B78)&gt;=1,INDEX(Rd11!$N$9:$N$51,MATCH($B78,Rd11!$C$9:$C$51,0)),0)</f>
        <v>0</v>
      </c>
      <c r="P78" s="8">
        <f>IF(COUNTIF(Rd12!$C$9:$C$71,$B78)&gt;=1,INDEX(Rd12!$P$9:$P$71,MATCH($B78,Rd12!$C$9:$C$71,0)),0)</f>
        <v>0</v>
      </c>
      <c r="Q78" s="120">
        <f t="shared" si="17"/>
        <v>0</v>
      </c>
      <c r="R78" s="27">
        <f t="shared" si="18"/>
        <v>65</v>
      </c>
      <c r="S78" s="11"/>
      <c r="T78" s="28">
        <f t="shared" si="19"/>
        <v>0</v>
      </c>
      <c r="U78" s="9">
        <f t="shared" si="20"/>
        <v>0</v>
      </c>
      <c r="V78" s="9">
        <f t="shared" si="21"/>
        <v>0</v>
      </c>
      <c r="W78" s="29">
        <f t="shared" si="22"/>
        <v>0</v>
      </c>
      <c r="X78" s="118">
        <f t="shared" si="23"/>
        <v>65</v>
      </c>
      <c r="Y78" s="3">
        <f t="shared" si="24"/>
        <v>1</v>
      </c>
      <c r="Z78" s="41">
        <v>0</v>
      </c>
      <c r="AA78" s="41">
        <f t="shared" si="25"/>
      </c>
      <c r="AB78" s="22"/>
    </row>
    <row r="79" spans="1:28" ht="13.5" customHeight="1">
      <c r="A79" s="86">
        <v>74</v>
      </c>
      <c r="B79" s="76" t="s">
        <v>278</v>
      </c>
      <c r="C79" s="20" t="s">
        <v>114</v>
      </c>
      <c r="D79" s="76" t="s">
        <v>61</v>
      </c>
      <c r="E79" s="8">
        <f>IF(COUNTIF(Rd1!$C$9:$C$70,$B79)&gt;=1,INDEX(Rd1!$K$9:$K$70,MATCH($B79,Rd1!$C$9:$C$70,0)),0)</f>
        <v>0</v>
      </c>
      <c r="F79" s="8">
        <f>IF(COUNTIF(Rd2!$C$9:$C$80,$B79)&gt;=1,INDEX(Rd2!$N$9:$N$80,MATCH($B79,Rd2!$C$9:$C$80,0)),0)</f>
        <v>0</v>
      </c>
      <c r="G79" s="8">
        <f>IF(COUNTIF(Rd3!$C$9:$C$79,$B79)&gt;=1,INDEX(Rd3!$O$9:$O$79,MATCH($B79,Rd3!$C$9:$C$79,0)),0)</f>
        <v>0</v>
      </c>
      <c r="H79" s="8">
        <f>IF(COUNTIF(Rd4!$C$9:$C$78,$B79)&gt;=1,INDEX(Rd4!$O$9:$O$78,MATCH($B79,Rd4!$C$9:$C$78,0)),0)</f>
        <v>0</v>
      </c>
      <c r="I79" s="8">
        <f>IF(COUNTIF(Rd5!$C$9:$C$78,$B79)&gt;=1,INDEX(Rd5!$M$9:$M$78,MATCH($B79,Rd5!$C$9:$C$78,0)),0)</f>
        <v>0</v>
      </c>
      <c r="J79" s="8">
        <f>IF(COUNTIF(Rd6!$C$9:$C$78,$B79)&gt;=1,INDEX(Rd6!$Q$9:$Q$78,MATCH($B79,Rd6!$C$9:$C$78,0)),0)</f>
        <v>65</v>
      </c>
      <c r="K79" s="8">
        <f>IF(COUNTIF(Rd7!$C$9:$C$78,$B79)&gt;=1,INDEX(Rd7!$M$9:$M$78,MATCH($B79,Rd7!$C$9:$C$78,0)),0)</f>
        <v>0</v>
      </c>
      <c r="L79" s="8">
        <f>IF(COUNTIF(Rd8!$C$9:$C$78,$B79)&gt;=1,INDEX(Rd8!$L$9:$L$78,MATCH($B79,Rd8!$C$9:$C$78,0)),0)</f>
        <v>0</v>
      </c>
      <c r="M79" s="8">
        <f>IF(COUNTIF(Rd9!$C$9:$C$51,$B79)&gt;=1,INDEX(Rd9!$L$9:$L$51,MATCH($B79,Rd9!$C$9:$C$51,0)),0)</f>
        <v>0</v>
      </c>
      <c r="N79" s="8">
        <f>IF(COUNTIF(Rd10!$C$9:$C$51,$B79)&gt;=1,INDEX(Rd10!$N$9:$N$51,MATCH($B79,Rd10!$C$9:$C$51,0)),0)</f>
        <v>0</v>
      </c>
      <c r="O79" s="8">
        <f>IF(COUNTIF(Rd11!$C$9:$C$51,$B79)&gt;=1,INDEX(Rd11!$N$9:$N$51,MATCH($B79,Rd11!$C$9:$C$51,0)),0)</f>
        <v>0</v>
      </c>
      <c r="P79" s="8">
        <f>IF(COUNTIF(Rd12!$C$9:$C$71,$B79)&gt;=1,INDEX(Rd12!$P$9:$P$71,MATCH($B79,Rd12!$C$9:$C$71,0)),0)</f>
        <v>0</v>
      </c>
      <c r="Q79" s="120">
        <f t="shared" si="17"/>
        <v>0</v>
      </c>
      <c r="R79" s="27">
        <f t="shared" si="18"/>
        <v>65</v>
      </c>
      <c r="S79" s="11"/>
      <c r="T79" s="28">
        <f t="shared" si="19"/>
        <v>0</v>
      </c>
      <c r="U79" s="9">
        <f t="shared" si="20"/>
        <v>0</v>
      </c>
      <c r="V79" s="9">
        <f t="shared" si="21"/>
        <v>0</v>
      </c>
      <c r="W79" s="29">
        <f t="shared" si="22"/>
        <v>0</v>
      </c>
      <c r="X79" s="118">
        <f t="shared" si="23"/>
        <v>65</v>
      </c>
      <c r="Y79" s="3">
        <f t="shared" si="24"/>
        <v>1</v>
      </c>
      <c r="Z79" s="41">
        <v>0</v>
      </c>
      <c r="AA79" s="41">
        <f t="shared" si="25"/>
      </c>
      <c r="AB79" s="22"/>
    </row>
    <row r="80" spans="1:28" ht="13.5" customHeight="1">
      <c r="A80" s="86">
        <v>75</v>
      </c>
      <c r="B80" s="76" t="s">
        <v>302</v>
      </c>
      <c r="C80" s="20" t="s">
        <v>83</v>
      </c>
      <c r="D80" s="76" t="s">
        <v>48</v>
      </c>
      <c r="E80" s="8">
        <f>IF(COUNTIF(Rd1!$C$9:$C$70,$B80)&gt;=1,INDEX(Rd1!$K$9:$K$70,MATCH($B80,Rd1!$C$9:$C$70,0)),0)</f>
        <v>0</v>
      </c>
      <c r="F80" s="8">
        <f>IF(COUNTIF(Rd2!$C$9:$C$80,$B80)&gt;=1,INDEX(Rd2!$N$9:$N$80,MATCH($B80,Rd2!$C$9:$C$80,0)),0)</f>
        <v>0</v>
      </c>
      <c r="G80" s="8">
        <f>IF(COUNTIF(Rd3!$C$9:$C$79,$B80)&gt;=1,INDEX(Rd3!$O$9:$O$79,MATCH($B80,Rd3!$C$9:$C$79,0)),0)</f>
        <v>0</v>
      </c>
      <c r="H80" s="8">
        <f>IF(COUNTIF(Rd4!$C$9:$C$78,$B80)&gt;=1,INDEX(Rd4!$O$9:$O$78,MATCH($B80,Rd4!$C$9:$C$78,0)),0)</f>
        <v>0</v>
      </c>
      <c r="I80" s="8">
        <f>IF(COUNTIF(Rd5!$C$9:$C$78,$B80)&gt;=1,INDEX(Rd5!$M$9:$M$78,MATCH($B80,Rd5!$C$9:$C$78,0)),0)</f>
        <v>0</v>
      </c>
      <c r="J80" s="8">
        <f>IF(COUNTIF(Rd6!$C$9:$C$78,$B80)&gt;=1,INDEX(Rd6!$Q$9:$Q$78,MATCH($B80,Rd6!$C$9:$C$78,0)),0)</f>
        <v>0</v>
      </c>
      <c r="K80" s="8">
        <f>IF(COUNTIF(Rd7!$C$9:$C$78,$B80)&gt;=1,INDEX(Rd7!$M$9:$M$78,MATCH($B80,Rd7!$C$9:$C$78,0)),0)</f>
        <v>0</v>
      </c>
      <c r="L80" s="8">
        <f>IF(COUNTIF(Rd8!$C$9:$C$78,$B80)&gt;=1,INDEX(Rd8!$L$9:$L$78,MATCH($B80,Rd8!$C$9:$C$78,0)),0)</f>
        <v>61</v>
      </c>
      <c r="M80" s="8">
        <f>IF(COUNTIF(Rd9!$C$9:$C$51,$B80)&gt;=1,INDEX(Rd9!$L$9:$L$51,MATCH($B80,Rd9!$C$9:$C$51,0)),0)</f>
        <v>0</v>
      </c>
      <c r="N80" s="8">
        <f>IF(COUNTIF(Rd10!$C$9:$C$51,$B80)&gt;=1,INDEX(Rd10!$N$9:$N$51,MATCH($B80,Rd10!$C$9:$C$51,0)),0)</f>
        <v>0</v>
      </c>
      <c r="O80" s="8">
        <f>IF(COUNTIF(Rd11!$C$9:$C$51,$B80)&gt;=1,INDEX(Rd11!$N$9:$N$51,MATCH($B80,Rd11!$C$9:$C$51,0)),0)</f>
        <v>0</v>
      </c>
      <c r="P80" s="8">
        <f>IF(COUNTIF(Rd12!$C$9:$C$71,$B80)&gt;=1,INDEX(Rd12!$P$9:$P$71,MATCH($B80,Rd12!$C$9:$C$71,0)),0)</f>
        <v>0</v>
      </c>
      <c r="Q80" s="120">
        <f t="shared" si="17"/>
        <v>0</v>
      </c>
      <c r="R80" s="27">
        <f t="shared" si="18"/>
        <v>61</v>
      </c>
      <c r="S80" s="11"/>
      <c r="T80" s="28">
        <f t="shared" si="19"/>
        <v>0</v>
      </c>
      <c r="U80" s="9">
        <f t="shared" si="20"/>
        <v>0</v>
      </c>
      <c r="V80" s="9">
        <f t="shared" si="21"/>
        <v>0</v>
      </c>
      <c r="W80" s="29">
        <f t="shared" si="22"/>
        <v>0</v>
      </c>
      <c r="X80" s="118">
        <f t="shared" si="23"/>
        <v>61</v>
      </c>
      <c r="Y80" s="3">
        <f t="shared" si="24"/>
        <v>1</v>
      </c>
      <c r="Z80" s="41">
        <v>0</v>
      </c>
      <c r="AA80" s="41">
        <f t="shared" si="25"/>
      </c>
      <c r="AB80" s="22"/>
    </row>
    <row r="81" spans="1:28" ht="13.5" customHeight="1">
      <c r="A81" s="86">
        <v>76</v>
      </c>
      <c r="B81" s="76" t="s">
        <v>226</v>
      </c>
      <c r="C81" s="22" t="s">
        <v>83</v>
      </c>
      <c r="D81" s="76" t="s">
        <v>4</v>
      </c>
      <c r="E81" s="8">
        <f>IF(COUNTIF(Rd1!$C$9:$C$70,$B81)&gt;=1,INDEX(Rd1!$K$9:$K$70,MATCH($B81,Rd1!$C$9:$C$70,0)),0)</f>
        <v>0</v>
      </c>
      <c r="F81" s="8">
        <f>IF(COUNTIF(Rd2!$C$9:$C$80,$B81)&gt;=1,INDEX(Rd2!$N$9:$N$80,MATCH($B81,Rd2!$C$9:$C$80,0)),0)</f>
        <v>0</v>
      </c>
      <c r="G81" s="8">
        <f>IF(COUNTIF(Rd3!$C$9:$C$79,$B81)&gt;=1,INDEX(Rd3!$O$9:$O$79,MATCH($B81,Rd3!$C$9:$C$79,0)),0)</f>
        <v>0</v>
      </c>
      <c r="H81" s="8">
        <f>IF(COUNTIF(Rd4!$C$9:$C$78,$B81)&gt;=1,INDEX(Rd4!$O$9:$O$78,MATCH($B81,Rd4!$C$9:$C$78,0)),0)</f>
        <v>60</v>
      </c>
      <c r="I81" s="8">
        <f>IF(COUNTIF(Rd5!$C$9:$C$78,$B81)&gt;=1,INDEX(Rd5!$M$9:$M$78,MATCH($B81,Rd5!$C$9:$C$78,0)),0)</f>
        <v>0</v>
      </c>
      <c r="J81" s="8">
        <f>IF(COUNTIF(Rd6!$C$9:$C$78,$B81)&gt;=1,INDEX(Rd6!$Q$9:$Q$78,MATCH($B81,Rd6!$C$9:$C$78,0)),0)</f>
        <v>0</v>
      </c>
      <c r="K81" s="8">
        <f>IF(COUNTIF(Rd7!$C$9:$C$78,$B81)&gt;=1,INDEX(Rd7!$M$9:$M$78,MATCH($B81,Rd7!$C$9:$C$78,0)),0)</f>
        <v>0</v>
      </c>
      <c r="L81" s="8">
        <f>IF(COUNTIF(Rd8!$C$9:$C$78,$B81)&gt;=1,INDEX(Rd8!$L$9:$L$78,MATCH($B81,Rd8!$C$9:$C$78,0)),0)</f>
        <v>0</v>
      </c>
      <c r="M81" s="8">
        <f>IF(COUNTIF(Rd9!$C$9:$C$51,$B81)&gt;=1,INDEX(Rd9!$L$9:$L$51,MATCH($B81,Rd9!$C$9:$C$51,0)),0)</f>
        <v>0</v>
      </c>
      <c r="N81" s="8">
        <f>IF(COUNTIF(Rd10!$C$9:$C$51,$B81)&gt;=1,INDEX(Rd10!$N$9:$N$51,MATCH($B81,Rd10!$C$9:$C$51,0)),0)</f>
        <v>0</v>
      </c>
      <c r="O81" s="8">
        <f>IF(COUNTIF(Rd11!$C$9:$C$51,$B81)&gt;=1,INDEX(Rd11!$N$9:$N$51,MATCH($B81,Rd11!$C$9:$C$51,0)),0)</f>
        <v>0</v>
      </c>
      <c r="P81" s="8">
        <f>IF(COUNTIF(Rd12!$C$9:$C$71,$B81)&gt;=1,INDEX(Rd12!$P$9:$P$71,MATCH($B81,Rd12!$C$9:$C$71,0)),0)</f>
        <v>0</v>
      </c>
      <c r="Q81" s="120">
        <f t="shared" si="17"/>
        <v>0</v>
      </c>
      <c r="R81" s="27">
        <f t="shared" si="18"/>
        <v>60</v>
      </c>
      <c r="S81" s="11"/>
      <c r="T81" s="28">
        <f t="shared" si="19"/>
        <v>0</v>
      </c>
      <c r="U81" s="9">
        <f t="shared" si="20"/>
        <v>0</v>
      </c>
      <c r="V81" s="9">
        <f t="shared" si="21"/>
        <v>0</v>
      </c>
      <c r="W81" s="29">
        <f t="shared" si="22"/>
        <v>0</v>
      </c>
      <c r="X81" s="118">
        <f t="shared" si="23"/>
        <v>60</v>
      </c>
      <c r="Y81" s="3">
        <f t="shared" si="24"/>
        <v>1</v>
      </c>
      <c r="Z81" s="41">
        <v>0</v>
      </c>
      <c r="AA81" s="41">
        <f t="shared" si="25"/>
      </c>
      <c r="AB81" s="22"/>
    </row>
    <row r="82" spans="1:28" ht="13.5" customHeight="1">
      <c r="A82" s="86">
        <v>77</v>
      </c>
      <c r="B82" s="76" t="s">
        <v>205</v>
      </c>
      <c r="C82" s="9" t="s">
        <v>83</v>
      </c>
      <c r="D82" s="76" t="s">
        <v>30</v>
      </c>
      <c r="E82" s="8">
        <f>IF(COUNTIF(Rd1!$C$9:$C$70,$B82)&gt;=1,INDEX(Rd1!$K$9:$K$70,MATCH($B82,Rd1!$C$9:$C$70,0)),0)</f>
        <v>0</v>
      </c>
      <c r="F82" s="8">
        <f>IF(COUNTIF(Rd2!$C$9:$C$80,$B82)&gt;=1,INDEX(Rd2!$N$9:$N$80,MATCH($B82,Rd2!$C$9:$C$80,0)),0)</f>
        <v>0</v>
      </c>
      <c r="G82" s="8">
        <f>IF(COUNTIF(Rd3!$C$9:$C$79,$B82)&gt;=1,INDEX(Rd3!$O$9:$O$79,MATCH($B82,Rd3!$C$9:$C$79,0)),0)</f>
        <v>58</v>
      </c>
      <c r="H82" s="8">
        <f>IF(COUNTIF(Rd4!$C$9:$C$78,$B82)&gt;=1,INDEX(Rd4!$O$9:$O$78,MATCH($B82,Rd4!$C$9:$C$78,0)),0)</f>
        <v>0</v>
      </c>
      <c r="I82" s="8">
        <f>IF(COUNTIF(Rd5!$C$9:$C$78,$B82)&gt;=1,INDEX(Rd5!$M$9:$M$78,MATCH($B82,Rd5!$C$9:$C$78,0)),0)</f>
        <v>0</v>
      </c>
      <c r="J82" s="8">
        <f>IF(COUNTIF(Rd6!$C$9:$C$78,$B82)&gt;=1,INDEX(Rd6!$Q$9:$Q$78,MATCH($B82,Rd6!$C$9:$C$78,0)),0)</f>
        <v>0</v>
      </c>
      <c r="K82" s="8">
        <f>IF(COUNTIF(Rd7!$C$9:$C$78,$B82)&gt;=1,INDEX(Rd7!$M$9:$M$78,MATCH($B82,Rd7!$C$9:$C$78,0)),0)</f>
        <v>0</v>
      </c>
      <c r="L82" s="8">
        <f>IF(COUNTIF(Rd8!$C$9:$C$78,$B82)&gt;=1,INDEX(Rd8!$L$9:$L$78,MATCH($B82,Rd8!$C$9:$C$78,0)),0)</f>
        <v>0</v>
      </c>
      <c r="M82" s="8">
        <f>IF(COUNTIF(Rd9!$C$9:$C$51,$B82)&gt;=1,INDEX(Rd9!$L$9:$L$51,MATCH($B82,Rd9!$C$9:$C$51,0)),0)</f>
        <v>0</v>
      </c>
      <c r="N82" s="8">
        <f>IF(COUNTIF(Rd10!$C$9:$C$51,$B82)&gt;=1,INDEX(Rd10!$N$9:$N$51,MATCH($B82,Rd10!$C$9:$C$51,0)),0)</f>
        <v>0</v>
      </c>
      <c r="O82" s="8">
        <f>IF(COUNTIF(Rd11!$C$9:$C$51,$B82)&gt;=1,INDEX(Rd11!$N$9:$N$51,MATCH($B82,Rd11!$C$9:$C$51,0)),0)</f>
        <v>0</v>
      </c>
      <c r="P82" s="8">
        <f>IF(COUNTIF(Rd12!$C$9:$C$71,$B82)&gt;=1,INDEX(Rd12!$P$9:$P$71,MATCH($B82,Rd12!$C$9:$C$71,0)),0)</f>
        <v>0</v>
      </c>
      <c r="Q82" s="120">
        <f t="shared" si="17"/>
        <v>0</v>
      </c>
      <c r="R82" s="27">
        <f t="shared" si="18"/>
        <v>58</v>
      </c>
      <c r="S82" s="11"/>
      <c r="T82" s="28">
        <f t="shared" si="19"/>
        <v>0</v>
      </c>
      <c r="U82" s="9">
        <f t="shared" si="20"/>
        <v>0</v>
      </c>
      <c r="V82" s="9">
        <f t="shared" si="21"/>
        <v>0</v>
      </c>
      <c r="W82" s="29">
        <f t="shared" si="22"/>
        <v>0</v>
      </c>
      <c r="X82" s="118">
        <f t="shared" si="23"/>
        <v>58</v>
      </c>
      <c r="Y82" s="3">
        <f t="shared" si="24"/>
        <v>1</v>
      </c>
      <c r="Z82" s="41">
        <v>0</v>
      </c>
      <c r="AA82" s="41">
        <f t="shared" si="25"/>
      </c>
      <c r="AB82" s="22"/>
    </row>
    <row r="83" spans="1:28" ht="13.5" customHeight="1">
      <c r="A83" s="86">
        <v>78</v>
      </c>
      <c r="B83" s="76" t="s">
        <v>257</v>
      </c>
      <c r="C83" s="20" t="s">
        <v>83</v>
      </c>
      <c r="D83" s="76" t="s">
        <v>42</v>
      </c>
      <c r="E83" s="8">
        <f>IF(COUNTIF(Rd1!$C$9:$C$70,$B83)&gt;=1,INDEX(Rd1!$K$9:$K$70,MATCH($B83,Rd1!$C$9:$C$70,0)),0)</f>
        <v>0</v>
      </c>
      <c r="F83" s="8">
        <f>IF(COUNTIF(Rd2!$C$9:$C$80,$B83)&gt;=1,INDEX(Rd2!$N$9:$N$80,MATCH($B83,Rd2!$C$9:$C$80,0)),0)</f>
        <v>0</v>
      </c>
      <c r="G83" s="8">
        <f>IF(COUNTIF(Rd3!$C$9:$C$79,$B83)&gt;=1,INDEX(Rd3!$O$9:$O$79,MATCH($B83,Rd3!$C$9:$C$79,0)),0)</f>
        <v>0</v>
      </c>
      <c r="H83" s="8">
        <f>IF(COUNTIF(Rd4!$C$9:$C$78,$B83)&gt;=1,INDEX(Rd4!$O$9:$O$78,MATCH($B83,Rd4!$C$9:$C$78,0)),0)</f>
        <v>0</v>
      </c>
      <c r="I83" s="8">
        <f>IF(COUNTIF(Rd5!$C$9:$C$78,$B83)&gt;=1,INDEX(Rd5!$M$9:$M$78,MATCH($B83,Rd5!$C$9:$C$78,0)),0)</f>
        <v>57</v>
      </c>
      <c r="J83" s="8">
        <f>IF(COUNTIF(Rd6!$C$9:$C$78,$B83)&gt;=1,INDEX(Rd6!$Q$9:$Q$78,MATCH($B83,Rd6!$C$9:$C$78,0)),0)</f>
        <v>0</v>
      </c>
      <c r="K83" s="8">
        <f>IF(COUNTIF(Rd7!$C$9:$C$78,$B83)&gt;=1,INDEX(Rd7!$M$9:$M$78,MATCH($B83,Rd7!$C$9:$C$78,0)),0)</f>
        <v>0</v>
      </c>
      <c r="L83" s="8">
        <f>IF(COUNTIF(Rd8!$C$9:$C$78,$B83)&gt;=1,INDEX(Rd8!$L$9:$L$78,MATCH($B83,Rd8!$C$9:$C$78,0)),0)</f>
        <v>0</v>
      </c>
      <c r="M83" s="8">
        <f>IF(COUNTIF(Rd9!$C$9:$C$51,$B83)&gt;=1,INDEX(Rd9!$L$9:$L$51,MATCH($B83,Rd9!$C$9:$C$51,0)),0)</f>
        <v>0</v>
      </c>
      <c r="N83" s="8">
        <f>IF(COUNTIF(Rd10!$C$9:$C$51,$B83)&gt;=1,INDEX(Rd10!$N$9:$N$51,MATCH($B83,Rd10!$C$9:$C$51,0)),0)</f>
        <v>0</v>
      </c>
      <c r="O83" s="8">
        <f>IF(COUNTIF(Rd11!$C$9:$C$51,$B83)&gt;=1,INDEX(Rd11!$N$9:$N$51,MATCH($B83,Rd11!$C$9:$C$51,0)),0)</f>
        <v>0</v>
      </c>
      <c r="P83" s="8">
        <f>IF(COUNTIF(Rd12!$C$9:$C$71,$B83)&gt;=1,INDEX(Rd12!$P$9:$P$71,MATCH($B83,Rd12!$C$9:$C$71,0)),0)</f>
        <v>0</v>
      </c>
      <c r="Q83" s="120">
        <f t="shared" si="17"/>
        <v>0</v>
      </c>
      <c r="R83" s="27">
        <f t="shared" si="18"/>
        <v>57</v>
      </c>
      <c r="S83" s="11"/>
      <c r="T83" s="28">
        <f t="shared" si="19"/>
        <v>0</v>
      </c>
      <c r="U83" s="9">
        <f t="shared" si="20"/>
        <v>0</v>
      </c>
      <c r="V83" s="9">
        <f t="shared" si="21"/>
        <v>0</v>
      </c>
      <c r="W83" s="29">
        <f t="shared" si="22"/>
        <v>0</v>
      </c>
      <c r="X83" s="118">
        <f t="shared" si="23"/>
        <v>57</v>
      </c>
      <c r="Y83" s="3">
        <f t="shared" si="24"/>
        <v>1</v>
      </c>
      <c r="Z83" s="41">
        <v>0</v>
      </c>
      <c r="AA83" s="41">
        <f t="shared" si="25"/>
      </c>
      <c r="AB83" s="22"/>
    </row>
    <row r="84" spans="1:28" ht="13.5" customHeight="1">
      <c r="A84" s="86">
        <v>79</v>
      </c>
      <c r="B84" s="76" t="s">
        <v>161</v>
      </c>
      <c r="C84" s="22" t="s">
        <v>83</v>
      </c>
      <c r="D84" s="76" t="s">
        <v>143</v>
      </c>
      <c r="E84" s="8">
        <f>IF(COUNTIF(Rd1!$C$9:$C$70,$B84)&gt;=1,INDEX(Rd1!$K$9:$K$70,MATCH($B84,Rd1!$C$9:$C$70,0)),0)</f>
        <v>0</v>
      </c>
      <c r="F84" s="8">
        <f>IF(COUNTIF(Rd2!$C$9:$C$80,$B84)&gt;=1,INDEX(Rd2!$N$9:$N$80,MATCH($B84,Rd2!$C$9:$C$80,0)),0)</f>
        <v>56</v>
      </c>
      <c r="G84" s="8">
        <f>IF(COUNTIF(Rd3!$C$9:$C$79,$B84)&gt;=1,INDEX(Rd3!$O$9:$O$79,MATCH($B84,Rd3!$C$9:$C$79,0)),0)</f>
        <v>0</v>
      </c>
      <c r="H84" s="8">
        <f>IF(COUNTIF(Rd4!$C$9:$C$78,$B84)&gt;=1,INDEX(Rd4!$O$9:$O$78,MATCH($B84,Rd4!$C$9:$C$78,0)),0)</f>
        <v>0</v>
      </c>
      <c r="I84" s="8">
        <f>IF(COUNTIF(Rd5!$C$9:$C$78,$B84)&gt;=1,INDEX(Rd5!$M$9:$M$78,MATCH($B84,Rd5!$C$9:$C$78,0)),0)</f>
        <v>0</v>
      </c>
      <c r="J84" s="8">
        <f>IF(COUNTIF(Rd6!$C$9:$C$78,$B84)&gt;=1,INDEX(Rd6!$Q$9:$Q$78,MATCH($B84,Rd6!$C$9:$C$78,0)),0)</f>
        <v>0</v>
      </c>
      <c r="K84" s="8">
        <f>IF(COUNTIF(Rd7!$C$9:$C$78,$B84)&gt;=1,INDEX(Rd7!$M$9:$M$78,MATCH($B84,Rd7!$C$9:$C$78,0)),0)</f>
        <v>0</v>
      </c>
      <c r="L84" s="8">
        <f>IF(COUNTIF(Rd8!$C$9:$C$78,$B84)&gt;=1,INDEX(Rd8!$L$9:$L$78,MATCH($B84,Rd8!$C$9:$C$78,0)),0)</f>
        <v>0</v>
      </c>
      <c r="M84" s="8">
        <f>IF(COUNTIF(Rd9!$C$9:$C$51,$B84)&gt;=1,INDEX(Rd9!$L$9:$L$51,MATCH($B84,Rd9!$C$9:$C$51,0)),0)</f>
        <v>0</v>
      </c>
      <c r="N84" s="8">
        <f>IF(COUNTIF(Rd10!$C$9:$C$51,$B84)&gt;=1,INDEX(Rd10!$N$9:$N$51,MATCH($B84,Rd10!$C$9:$C$51,0)),0)</f>
        <v>0</v>
      </c>
      <c r="O84" s="8">
        <f>IF(COUNTIF(Rd11!$C$9:$C$51,$B84)&gt;=1,INDEX(Rd11!$N$9:$N$51,MATCH($B84,Rd11!$C$9:$C$51,0)),0)</f>
        <v>0</v>
      </c>
      <c r="P84" s="8">
        <f>IF(COUNTIF(Rd12!$C$9:$C$71,$B84)&gt;=1,INDEX(Rd12!$P$9:$P$71,MATCH($B84,Rd12!$C$9:$C$71,0)),0)</f>
        <v>0</v>
      </c>
      <c r="Q84" s="120">
        <f t="shared" si="17"/>
        <v>0</v>
      </c>
      <c r="R84" s="27">
        <f t="shared" si="18"/>
        <v>56</v>
      </c>
      <c r="S84" s="11"/>
      <c r="T84" s="28">
        <f t="shared" si="19"/>
        <v>0</v>
      </c>
      <c r="U84" s="9">
        <f t="shared" si="20"/>
        <v>0</v>
      </c>
      <c r="V84" s="9">
        <f t="shared" si="21"/>
        <v>0</v>
      </c>
      <c r="W84" s="29">
        <f t="shared" si="22"/>
        <v>0</v>
      </c>
      <c r="X84" s="118">
        <f t="shared" si="23"/>
        <v>56</v>
      </c>
      <c r="Y84" s="3">
        <f t="shared" si="24"/>
        <v>1</v>
      </c>
      <c r="Z84" s="41">
        <v>0</v>
      </c>
      <c r="AA84" s="41">
        <f t="shared" si="25"/>
      </c>
      <c r="AB84" s="22"/>
    </row>
    <row r="85" spans="1:28" ht="13.5" customHeight="1" thickBot="1">
      <c r="A85" s="112">
        <v>80</v>
      </c>
      <c r="B85" s="68" t="s">
        <v>168</v>
      </c>
      <c r="C85" s="68" t="s">
        <v>114</v>
      </c>
      <c r="D85" s="68" t="s">
        <v>54</v>
      </c>
      <c r="E85" s="37">
        <f>IF(COUNTIF(Rd1!$C$9:$C$70,$B85)&gt;=1,INDEX(Rd1!$K$9:$K$70,MATCH($B85,Rd1!$C$9:$C$70,0)),0)</f>
        <v>55</v>
      </c>
      <c r="F85" s="37">
        <f>IF(COUNTIF(Rd2!$C$9:$C$79,$B85)&gt;=1,INDEX(Rd2!$N$9:$N$79,MATCH($B85,Rd2!$C$9:$C$79,0)),0)</f>
        <v>0</v>
      </c>
      <c r="G85" s="37">
        <f>IF(COUNTIF(Rd3!$C$9:$C$79,$B85)&gt;=1,INDEX(Rd3!$O$9:$O$79,MATCH($B85,Rd3!$C$9:$C$79,0)),0)</f>
        <v>0</v>
      </c>
      <c r="H85" s="37">
        <f>IF(COUNTIF(Rd4!$C$9:$C$78,$B85)&gt;=1,INDEX(Rd4!$O$9:$O$78,MATCH($B85,Rd4!$C$9:$C$78,0)),0)</f>
        <v>0</v>
      </c>
      <c r="I85" s="37">
        <f>IF(COUNTIF(Rd5!$C$9:$C$78,$B85)&gt;=1,INDEX(Rd5!$M$9:$M$78,MATCH($B85,Rd5!$C$9:$C$78,0)),0)</f>
        <v>0</v>
      </c>
      <c r="J85" s="37">
        <f>IF(COUNTIF(Rd6!$C$9:$C$78,$B85)&gt;=1,INDEX(Rd6!$Q$9:$Q$78,MATCH($B85,Rd6!$C$9:$C$78,0)),0)</f>
        <v>0</v>
      </c>
      <c r="K85" s="37">
        <f>IF(COUNTIF(Rd7!$C$9:$C$78,$B85)&gt;=1,INDEX(Rd7!$M$9:$M$78,MATCH($B85,Rd7!$C$9:$C$78,0)),0)</f>
        <v>0</v>
      </c>
      <c r="L85" s="37">
        <f>IF(COUNTIF(Rd8!$C$9:$C$78,$B85)&gt;=1,INDEX(Rd8!$L$9:$L$78,MATCH($B85,Rd8!$C$9:$C$78,0)),0)</f>
        <v>0</v>
      </c>
      <c r="M85" s="37">
        <f>IF(COUNTIF(Rd9!$C$9:$C$51,$B85)&gt;=1,INDEX(Rd9!$L$9:$L$51,MATCH($B85,Rd9!$C$9:$C$51,0)),0)</f>
        <v>0</v>
      </c>
      <c r="N85" s="37">
        <f>IF(COUNTIF(Rd10!$C$9:$C$51,$B85)&gt;=1,INDEX(Rd10!$N$9:$N$51,MATCH($B85,Rd10!$C$9:$C$51,0)),0)</f>
        <v>0</v>
      </c>
      <c r="O85" s="37">
        <f>IF(COUNTIF(Rd11!$C$9:$C$51,$B85)&gt;=1,INDEX(Rd11!$N$9:$N$51,MATCH($B85,Rd11!$C$9:$C$51,0)),0)</f>
        <v>0</v>
      </c>
      <c r="P85" s="37">
        <f>IF(COUNTIF(Rd12!$C$9:$C$71,$B85)&gt;=1,INDEX(Rd12!$P$9:$P$71,MATCH($B85,Rd12!$C$9:$C$71,0)),0)</f>
        <v>0</v>
      </c>
      <c r="Q85" s="121">
        <f t="shared" si="17"/>
        <v>0</v>
      </c>
      <c r="R85" s="31">
        <f t="shared" si="18"/>
        <v>55</v>
      </c>
      <c r="S85" s="11"/>
      <c r="T85" s="79">
        <f t="shared" si="19"/>
        <v>0</v>
      </c>
      <c r="U85" s="32">
        <f t="shared" si="20"/>
        <v>0</v>
      </c>
      <c r="V85" s="127">
        <f t="shared" si="21"/>
        <v>0</v>
      </c>
      <c r="W85" s="128">
        <f t="shared" si="22"/>
        <v>0</v>
      </c>
      <c r="X85" s="119">
        <f t="shared" si="23"/>
        <v>55</v>
      </c>
      <c r="Y85" s="39">
        <f t="shared" si="24"/>
        <v>1</v>
      </c>
      <c r="Z85" s="80">
        <v>0</v>
      </c>
      <c r="AA85" s="80">
        <f t="shared" si="25"/>
      </c>
      <c r="AB85" s="22"/>
    </row>
    <row r="86" spans="1:28" ht="13.5" customHeight="1">
      <c r="A86" s="202"/>
      <c r="B86" s="25"/>
      <c r="C86" s="3"/>
      <c r="D86" s="61" t="s">
        <v>27</v>
      </c>
      <c r="E86" s="3">
        <f>COUNT(Rd1!A9:A90)</f>
        <v>62</v>
      </c>
      <c r="F86" s="3">
        <f>COUNT(Rd2!A9:A90)</f>
        <v>59</v>
      </c>
      <c r="G86" s="3">
        <f>COUNT(Rd3!A9:A90)</f>
        <v>66</v>
      </c>
      <c r="H86" s="8">
        <f>COUNT(Rd4!A9:A90)</f>
        <v>57</v>
      </c>
      <c r="I86" s="8">
        <f>COUNT(Rd5!A9:A90)</f>
        <v>64</v>
      </c>
      <c r="J86" s="8">
        <f>COUNT(Rd6!A9:A90)</f>
        <v>51</v>
      </c>
      <c r="K86" s="8">
        <f>COUNT(Rd7!A9:A90)</f>
        <v>51</v>
      </c>
      <c r="L86" s="8">
        <f>COUNT(Rd8!A9:A90)</f>
        <v>62</v>
      </c>
      <c r="M86" s="8">
        <f>COUNT(Rd9!A9:A90)</f>
        <v>35</v>
      </c>
      <c r="N86" s="8">
        <f>COUNT(Rd10!A9:A90)</f>
        <v>38</v>
      </c>
      <c r="O86" s="8">
        <f>COUNT(Rd11!A9:A90)</f>
        <v>43</v>
      </c>
      <c r="P86" s="129">
        <f>COUNT(Rd12!A9:A60)</f>
        <v>52</v>
      </c>
      <c r="Q86" s="62"/>
      <c r="R86" s="27">
        <f>SUM(E86:N86)+SUM(O86:P86)</f>
        <v>640</v>
      </c>
      <c r="S86" s="11"/>
      <c r="T86" s="8"/>
      <c r="U86" s="3"/>
      <c r="V86" s="33"/>
      <c r="W86" s="33"/>
      <c r="X86" s="4"/>
      <c r="Y86" s="3"/>
      <c r="Z86" s="5"/>
      <c r="AB86" s="22"/>
    </row>
    <row r="87" spans="1:28" ht="13.5" customHeight="1">
      <c r="A87" s="25"/>
      <c r="B87" s="25"/>
      <c r="C87" s="9"/>
      <c r="D87" s="38" t="s">
        <v>28</v>
      </c>
      <c r="E87" s="9">
        <f>COUNT(Rd1!G9:G66)</f>
        <v>58</v>
      </c>
      <c r="F87" s="9">
        <f>COUNT(Rd2!G9:G67)</f>
        <v>59</v>
      </c>
      <c r="G87" s="9">
        <f>COUNT(Rd3!G9:G69)</f>
        <v>61</v>
      </c>
      <c r="H87" s="9">
        <f>COUNT(Rd4!G9:G65)</f>
        <v>57</v>
      </c>
      <c r="I87" s="9">
        <f>COUNT(Rd5!G9:G72)</f>
        <v>64</v>
      </c>
      <c r="J87" s="9">
        <f>COUNT(Rd6!G9:G58)</f>
        <v>50</v>
      </c>
      <c r="K87" s="9">
        <f>COUNT(Rd7!G9:G59)</f>
        <v>51</v>
      </c>
      <c r="L87" s="9">
        <f>COUNT(Rd8!G9:G70)</f>
        <v>62</v>
      </c>
      <c r="M87" s="9">
        <f>COUNT(Rd9!G9:G34)</f>
        <v>26</v>
      </c>
      <c r="N87" s="9">
        <f>COUNT(Rd10!G9:G43)</f>
        <v>35</v>
      </c>
      <c r="O87" s="9">
        <f>COUNT(Rd11!G9:G51)</f>
        <v>43</v>
      </c>
      <c r="P87" s="8">
        <f>COUNT(Rd12!G9:G60)</f>
        <v>52</v>
      </c>
      <c r="Q87" s="9"/>
      <c r="R87" s="27">
        <f>SUM(E87:N87)+SUM(O87:P87)</f>
        <v>618</v>
      </c>
      <c r="S87" s="12"/>
      <c r="T87" s="9"/>
      <c r="U87" s="3"/>
      <c r="V87" s="33"/>
      <c r="W87" s="33"/>
      <c r="X87" s="4"/>
      <c r="Y87" s="3"/>
      <c r="Z87" s="5"/>
      <c r="AB87" s="22"/>
    </row>
    <row r="88" spans="1:28" ht="13.5" customHeight="1" thickBot="1">
      <c r="A88" s="34"/>
      <c r="B88" s="34"/>
      <c r="C88" s="5"/>
      <c r="D88" s="42" t="s">
        <v>29</v>
      </c>
      <c r="E88" s="32">
        <f aca="true" t="shared" si="26" ref="E88:P88">COUNTIF(E6:E85,"&gt;0")</f>
        <v>46</v>
      </c>
      <c r="F88" s="32">
        <f t="shared" si="26"/>
        <v>49</v>
      </c>
      <c r="G88" s="32">
        <f t="shared" si="26"/>
        <v>44</v>
      </c>
      <c r="H88" s="32">
        <f t="shared" si="26"/>
        <v>42</v>
      </c>
      <c r="I88" s="32">
        <f t="shared" si="26"/>
        <v>44</v>
      </c>
      <c r="J88" s="32">
        <f t="shared" si="26"/>
        <v>37</v>
      </c>
      <c r="K88" s="32">
        <f t="shared" si="26"/>
        <v>32</v>
      </c>
      <c r="L88" s="32">
        <f t="shared" si="26"/>
        <v>41</v>
      </c>
      <c r="M88" s="32">
        <f t="shared" si="26"/>
        <v>22</v>
      </c>
      <c r="N88" s="32">
        <f t="shared" si="26"/>
        <v>27</v>
      </c>
      <c r="O88" s="32">
        <f t="shared" si="26"/>
        <v>28</v>
      </c>
      <c r="P88" s="32">
        <f t="shared" si="26"/>
        <v>37</v>
      </c>
      <c r="Q88" s="32"/>
      <c r="R88" s="31">
        <f>SUM(E88:N88)+SUM(O88:P88)</f>
        <v>449</v>
      </c>
      <c r="S88" s="35"/>
      <c r="T88" s="5"/>
      <c r="U88" s="3"/>
      <c r="V88" s="33"/>
      <c r="W88" s="33"/>
      <c r="X88" s="4"/>
      <c r="Y88" s="3"/>
      <c r="Z88" s="5"/>
      <c r="AB88" s="22"/>
    </row>
    <row r="89" spans="1:28" ht="13.5" customHeight="1">
      <c r="A89" s="5"/>
      <c r="B89" s="5"/>
      <c r="C89" s="5"/>
      <c r="D89" s="36"/>
      <c r="E89" s="5"/>
      <c r="F89" s="5"/>
      <c r="G89" s="5"/>
      <c r="H89" s="5"/>
      <c r="I89" s="5"/>
      <c r="J89" s="5"/>
      <c r="K89" s="5"/>
      <c r="L89" s="5"/>
      <c r="M89" s="5"/>
      <c r="N89" s="6"/>
      <c r="O89" s="6"/>
      <c r="P89" s="6"/>
      <c r="Q89" s="6"/>
      <c r="R89" s="6"/>
      <c r="S89" s="35"/>
      <c r="T89" s="5"/>
      <c r="U89" s="5"/>
      <c r="V89" s="5"/>
      <c r="W89" s="5"/>
      <c r="X89" s="7"/>
      <c r="Y89" s="3"/>
      <c r="Z89" s="5"/>
      <c r="AB89" s="22"/>
    </row>
    <row r="90" spans="1:28" ht="13.5" customHeight="1">
      <c r="A90" s="5"/>
      <c r="B90" s="5"/>
      <c r="C90" s="5"/>
      <c r="D90" s="35"/>
      <c r="E90" s="5"/>
      <c r="F90" s="5"/>
      <c r="G90" s="5"/>
      <c r="H90" s="8"/>
      <c r="I90" s="8"/>
      <c r="J90" s="8"/>
      <c r="K90" s="8"/>
      <c r="L90" s="8"/>
      <c r="M90" s="8"/>
      <c r="N90" s="11"/>
      <c r="O90" s="11"/>
      <c r="P90" s="11"/>
      <c r="Q90" s="11"/>
      <c r="R90" s="11"/>
      <c r="S90" s="10"/>
      <c r="T90" s="8"/>
      <c r="U90" s="8"/>
      <c r="V90" s="8"/>
      <c r="W90" s="8"/>
      <c r="X90" s="7"/>
      <c r="Y90" s="3"/>
      <c r="Z90" s="5"/>
      <c r="AB90" s="22"/>
    </row>
    <row r="91" spans="1:28" ht="13.5" customHeight="1">
      <c r="A91" s="5"/>
      <c r="B91" s="5"/>
      <c r="C91" s="43"/>
      <c r="D91" s="13"/>
      <c r="E91" s="13"/>
      <c r="F91" s="26"/>
      <c r="G91" s="26"/>
      <c r="H91" s="26"/>
      <c r="I91" s="5"/>
      <c r="J91" s="5"/>
      <c r="K91" s="5"/>
      <c r="L91" s="5"/>
      <c r="M91" s="5"/>
      <c r="N91" s="6"/>
      <c r="O91" s="6"/>
      <c r="P91" s="6"/>
      <c r="Q91" s="6"/>
      <c r="R91" s="6"/>
      <c r="S91" s="35"/>
      <c r="T91" s="5"/>
      <c r="U91" s="5"/>
      <c r="V91" s="5"/>
      <c r="W91" s="5"/>
      <c r="X91" s="7"/>
      <c r="Y91" s="3"/>
      <c r="Z91" s="5"/>
      <c r="AB91" s="22"/>
    </row>
    <row r="92" spans="1:28" ht="13.5" customHeight="1">
      <c r="A92" s="13"/>
      <c r="B92" s="13"/>
      <c r="C92" s="5"/>
      <c r="D92" s="30"/>
      <c r="E92" s="26"/>
      <c r="F92" s="26"/>
      <c r="G92" s="26"/>
      <c r="H92" s="26"/>
      <c r="I92" s="5"/>
      <c r="J92" s="5"/>
      <c r="K92" s="5"/>
      <c r="L92" s="5"/>
      <c r="M92" s="5"/>
      <c r="N92" s="6"/>
      <c r="O92" s="6"/>
      <c r="P92" s="6"/>
      <c r="Q92" s="6"/>
      <c r="R92" s="6"/>
      <c r="S92" s="35"/>
      <c r="T92" s="5"/>
      <c r="U92" s="5"/>
      <c r="V92" s="5"/>
      <c r="W92" s="5"/>
      <c r="X92" s="7"/>
      <c r="Y92" s="6"/>
      <c r="Z92" s="5"/>
      <c r="AB92" s="22"/>
    </row>
    <row r="93" spans="1:28" ht="13.5" customHeight="1">
      <c r="A93" s="13"/>
      <c r="B93" s="13"/>
      <c r="C93" s="5"/>
      <c r="D93" s="30"/>
      <c r="E93" s="26"/>
      <c r="F93" s="26"/>
      <c r="G93" s="26"/>
      <c r="H93" s="26"/>
      <c r="I93" s="5"/>
      <c r="J93" s="5"/>
      <c r="K93" s="5"/>
      <c r="L93" s="5"/>
      <c r="M93" s="5"/>
      <c r="N93" s="6"/>
      <c r="O93" s="6"/>
      <c r="P93" s="6"/>
      <c r="Q93" s="6"/>
      <c r="R93" s="6"/>
      <c r="S93" s="35"/>
      <c r="T93" s="5"/>
      <c r="U93" s="5"/>
      <c r="V93" s="5"/>
      <c r="W93" s="5"/>
      <c r="X93" s="7"/>
      <c r="Y93" s="6"/>
      <c r="Z93" s="5"/>
      <c r="AB93" s="22"/>
    </row>
    <row r="94" spans="1:28" ht="13.5" customHeight="1">
      <c r="A94" s="13"/>
      <c r="B94" s="13"/>
      <c r="C94" s="5"/>
      <c r="D94" s="30"/>
      <c r="E94" s="26"/>
      <c r="F94" s="26"/>
      <c r="G94" s="26"/>
      <c r="H94" s="4"/>
      <c r="I94" s="5"/>
      <c r="J94" s="5"/>
      <c r="K94" s="5"/>
      <c r="L94" s="5"/>
      <c r="M94" s="5"/>
      <c r="N94" s="6"/>
      <c r="O94" s="6"/>
      <c r="P94" s="6"/>
      <c r="Q94" s="6"/>
      <c r="R94" s="6"/>
      <c r="S94" s="35"/>
      <c r="T94" s="5"/>
      <c r="U94" s="5"/>
      <c r="V94" s="5"/>
      <c r="W94" s="5"/>
      <c r="X94" s="7"/>
      <c r="Y94" s="6"/>
      <c r="Z94" s="5"/>
      <c r="AB94" s="22"/>
    </row>
    <row r="95" spans="1:28" ht="13.5" customHeight="1">
      <c r="A95" s="13"/>
      <c r="B95" s="13"/>
      <c r="C95" s="5"/>
      <c r="D95" s="30"/>
      <c r="E95" s="26"/>
      <c r="F95" s="26"/>
      <c r="G95" s="26"/>
      <c r="H95" s="4"/>
      <c r="I95" s="5"/>
      <c r="J95" s="5"/>
      <c r="K95" s="5"/>
      <c r="L95" s="5"/>
      <c r="M95" s="5"/>
      <c r="N95" s="6"/>
      <c r="O95" s="6"/>
      <c r="P95" s="6"/>
      <c r="Q95" s="6"/>
      <c r="R95" s="6"/>
      <c r="S95" s="35"/>
      <c r="T95" s="5"/>
      <c r="U95" s="5"/>
      <c r="V95" s="5"/>
      <c r="W95" s="5"/>
      <c r="X95" s="7"/>
      <c r="Y95" s="6"/>
      <c r="Z95" s="5"/>
      <c r="AB95" s="22"/>
    </row>
    <row r="96" spans="1:28" ht="13.5" customHeight="1">
      <c r="A96" s="13"/>
      <c r="B96" s="13"/>
      <c r="C96" s="5"/>
      <c r="D96" s="30"/>
      <c r="E96" s="26"/>
      <c r="F96" s="26"/>
      <c r="G96" s="26"/>
      <c r="H96" s="4"/>
      <c r="I96" s="5"/>
      <c r="J96" s="5"/>
      <c r="K96" s="5"/>
      <c r="L96" s="5"/>
      <c r="M96" s="5"/>
      <c r="N96" s="6"/>
      <c r="O96" s="6"/>
      <c r="P96" s="6"/>
      <c r="Q96" s="6"/>
      <c r="R96" s="6"/>
      <c r="S96" s="35"/>
      <c r="T96" s="5"/>
      <c r="U96" s="5"/>
      <c r="V96" s="5"/>
      <c r="W96" s="5"/>
      <c r="X96" s="7"/>
      <c r="Y96" s="6"/>
      <c r="Z96" s="5"/>
      <c r="AB96" s="22"/>
    </row>
    <row r="97" spans="1:28" ht="13.5" customHeight="1">
      <c r="A97" s="13"/>
      <c r="B97" s="13"/>
      <c r="C97" s="5"/>
      <c r="D97" s="30"/>
      <c r="E97" s="26"/>
      <c r="F97" s="26"/>
      <c r="G97" s="26"/>
      <c r="H97" s="26"/>
      <c r="I97" s="5"/>
      <c r="J97" s="5"/>
      <c r="K97" s="5"/>
      <c r="L97" s="5"/>
      <c r="M97" s="5"/>
      <c r="N97" s="6"/>
      <c r="O97" s="6"/>
      <c r="P97" s="6"/>
      <c r="Q97" s="6"/>
      <c r="R97" s="6"/>
      <c r="S97" s="35"/>
      <c r="T97" s="5"/>
      <c r="U97" s="5"/>
      <c r="V97" s="5"/>
      <c r="W97" s="5"/>
      <c r="X97" s="7"/>
      <c r="Y97" s="6"/>
      <c r="Z97" s="5"/>
      <c r="AB97" s="22"/>
    </row>
    <row r="98" spans="1:28" ht="13.5" customHeight="1">
      <c r="A98" s="13"/>
      <c r="B98" s="13"/>
      <c r="C98" s="5"/>
      <c r="D98" s="6"/>
      <c r="E98" s="5"/>
      <c r="F98" s="5"/>
      <c r="G98" s="5"/>
      <c r="H98" s="5"/>
      <c r="I98" s="5"/>
      <c r="J98" s="5"/>
      <c r="K98" s="5"/>
      <c r="L98" s="5"/>
      <c r="M98" s="5"/>
      <c r="N98" s="6"/>
      <c r="O98" s="6"/>
      <c r="P98" s="6"/>
      <c r="Q98" s="6"/>
      <c r="R98" s="6"/>
      <c r="S98" s="35"/>
      <c r="T98" s="5"/>
      <c r="U98" s="5"/>
      <c r="V98" s="5"/>
      <c r="W98" s="5"/>
      <c r="X98" s="7"/>
      <c r="Y98" s="6"/>
      <c r="Z98" s="5"/>
      <c r="AB98" s="22"/>
    </row>
    <row r="99" spans="1:28" ht="13.5" customHeight="1">
      <c r="A99" s="13"/>
      <c r="B99" s="13"/>
      <c r="C99" s="5"/>
      <c r="D99" s="6"/>
      <c r="E99" s="5"/>
      <c r="F99" s="5"/>
      <c r="G99" s="5"/>
      <c r="H99" s="5"/>
      <c r="I99" s="5"/>
      <c r="J99" s="5"/>
      <c r="K99" s="5"/>
      <c r="L99" s="5"/>
      <c r="M99" s="5"/>
      <c r="N99" s="6"/>
      <c r="O99" s="6"/>
      <c r="P99" s="6"/>
      <c r="Q99" s="6"/>
      <c r="R99" s="6"/>
      <c r="S99" s="35"/>
      <c r="T99" s="5"/>
      <c r="U99" s="5"/>
      <c r="V99" s="5"/>
      <c r="W99" s="5"/>
      <c r="X99" s="7"/>
      <c r="Y99" s="6"/>
      <c r="Z99" s="5"/>
      <c r="AB99" s="22"/>
    </row>
    <row r="100" spans="1:28" ht="13.5" customHeight="1">
      <c r="A100" s="13"/>
      <c r="B100" s="13"/>
      <c r="C100" s="5"/>
      <c r="D100" s="6"/>
      <c r="E100" s="5"/>
      <c r="F100" s="5"/>
      <c r="G100" s="5"/>
      <c r="H100" s="5"/>
      <c r="I100" s="5"/>
      <c r="J100" s="5"/>
      <c r="K100" s="5"/>
      <c r="L100" s="5"/>
      <c r="M100" s="5"/>
      <c r="N100" s="6"/>
      <c r="O100" s="6"/>
      <c r="P100" s="6"/>
      <c r="Q100" s="6"/>
      <c r="R100" s="6"/>
      <c r="S100" s="35"/>
      <c r="T100" s="5"/>
      <c r="U100" s="5"/>
      <c r="V100" s="5"/>
      <c r="W100" s="5"/>
      <c r="X100" s="7"/>
      <c r="Y100" s="6"/>
      <c r="Z100" s="5"/>
      <c r="AB100" s="22"/>
    </row>
    <row r="101" spans="1:28" ht="13.5" customHeight="1">
      <c r="A101" s="13"/>
      <c r="B101" s="13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6"/>
      <c r="O101" s="6"/>
      <c r="P101" s="6"/>
      <c r="Q101" s="6"/>
      <c r="R101" s="6"/>
      <c r="S101" s="35"/>
      <c r="T101" s="5"/>
      <c r="U101" s="5"/>
      <c r="V101" s="5"/>
      <c r="W101" s="5"/>
      <c r="X101" s="7"/>
      <c r="Y101" s="6"/>
      <c r="Z101" s="5"/>
      <c r="AB101" s="22"/>
    </row>
    <row r="102" spans="1:28" ht="13.5" customHeight="1">
      <c r="A102" s="13"/>
      <c r="B102" s="13"/>
      <c r="C102" s="5"/>
      <c r="D102" s="6"/>
      <c r="E102" s="5"/>
      <c r="F102" s="5"/>
      <c r="G102" s="5"/>
      <c r="H102" s="5"/>
      <c r="I102" s="5"/>
      <c r="J102" s="5"/>
      <c r="K102" s="5"/>
      <c r="L102" s="5"/>
      <c r="M102" s="5"/>
      <c r="N102" s="6"/>
      <c r="O102" s="6"/>
      <c r="P102" s="6"/>
      <c r="Q102" s="6"/>
      <c r="R102" s="6"/>
      <c r="S102" s="35"/>
      <c r="T102" s="5"/>
      <c r="U102" s="5"/>
      <c r="V102" s="5"/>
      <c r="W102" s="5"/>
      <c r="X102" s="7"/>
      <c r="Y102" s="6"/>
      <c r="Z102" s="5"/>
      <c r="AB102" s="22"/>
    </row>
    <row r="103" spans="1:28" ht="13.5" customHeight="1">
      <c r="A103" s="13"/>
      <c r="B103" s="13"/>
      <c r="C103" s="5"/>
      <c r="D103" s="6"/>
      <c r="E103" s="5"/>
      <c r="F103" s="5"/>
      <c r="G103" s="5"/>
      <c r="H103" s="5"/>
      <c r="I103" s="5"/>
      <c r="J103" s="5"/>
      <c r="K103" s="5"/>
      <c r="L103" s="5"/>
      <c r="M103" s="5"/>
      <c r="N103" s="6"/>
      <c r="O103" s="6"/>
      <c r="P103" s="6"/>
      <c r="Q103" s="6"/>
      <c r="R103" s="6"/>
      <c r="S103" s="35"/>
      <c r="T103" s="5"/>
      <c r="U103" s="5"/>
      <c r="V103" s="5"/>
      <c r="W103" s="5"/>
      <c r="X103" s="7"/>
      <c r="Y103" s="6"/>
      <c r="Z103" s="5"/>
      <c r="AB103" s="22"/>
    </row>
    <row r="104" spans="1:28" ht="13.5" customHeight="1">
      <c r="A104" s="13"/>
      <c r="B104" s="13"/>
      <c r="C104" s="5"/>
      <c r="D104" s="6"/>
      <c r="E104" s="5"/>
      <c r="F104" s="5"/>
      <c r="G104" s="5"/>
      <c r="H104" s="5"/>
      <c r="I104" s="5"/>
      <c r="J104" s="5"/>
      <c r="K104" s="5"/>
      <c r="L104" s="5"/>
      <c r="M104" s="5"/>
      <c r="N104" s="6"/>
      <c r="O104" s="6"/>
      <c r="P104" s="6"/>
      <c r="Q104" s="6"/>
      <c r="R104" s="6"/>
      <c r="S104" s="35"/>
      <c r="T104" s="5"/>
      <c r="U104" s="5"/>
      <c r="V104" s="5"/>
      <c r="W104" s="5"/>
      <c r="X104" s="7"/>
      <c r="Y104" s="6"/>
      <c r="Z104" s="5"/>
      <c r="AB104" s="22"/>
    </row>
    <row r="105" spans="1:28" ht="13.5" customHeight="1">
      <c r="A105" s="13"/>
      <c r="B105" s="13"/>
      <c r="C105" s="5"/>
      <c r="D105" s="6"/>
      <c r="E105" s="5"/>
      <c r="F105" s="5"/>
      <c r="G105" s="5"/>
      <c r="H105" s="5"/>
      <c r="I105" s="5"/>
      <c r="J105" s="5"/>
      <c r="K105" s="5"/>
      <c r="L105" s="5"/>
      <c r="M105" s="5"/>
      <c r="N105" s="6"/>
      <c r="O105" s="6"/>
      <c r="P105" s="6"/>
      <c r="Q105" s="6"/>
      <c r="R105" s="6"/>
      <c r="S105" s="35"/>
      <c r="T105" s="5"/>
      <c r="U105" s="5"/>
      <c r="V105" s="5"/>
      <c r="W105" s="5"/>
      <c r="X105" s="7"/>
      <c r="Y105" s="6"/>
      <c r="Z105" s="5"/>
      <c r="AB105" s="22"/>
    </row>
    <row r="106" spans="1:28" ht="13.5" customHeight="1">
      <c r="A106" s="13"/>
      <c r="B106" s="13"/>
      <c r="C106" s="5"/>
      <c r="D106" s="6"/>
      <c r="E106" s="5"/>
      <c r="F106" s="5"/>
      <c r="G106" s="5"/>
      <c r="H106" s="5"/>
      <c r="I106" s="5"/>
      <c r="J106" s="5"/>
      <c r="K106" s="5"/>
      <c r="L106" s="5"/>
      <c r="M106" s="5"/>
      <c r="N106" s="6"/>
      <c r="O106" s="6"/>
      <c r="P106" s="6"/>
      <c r="Q106" s="6"/>
      <c r="R106" s="6"/>
      <c r="S106" s="35"/>
      <c r="T106" s="5"/>
      <c r="U106" s="5"/>
      <c r="V106" s="5"/>
      <c r="W106" s="5"/>
      <c r="X106" s="7"/>
      <c r="Y106" s="6"/>
      <c r="Z106" s="5"/>
      <c r="AB106" s="22"/>
    </row>
    <row r="107" spans="1:28" ht="13.5" customHeight="1">
      <c r="A107" s="13"/>
      <c r="B107" s="13"/>
      <c r="C107" s="5"/>
      <c r="D107" s="6"/>
      <c r="E107" s="5"/>
      <c r="F107" s="5"/>
      <c r="G107" s="5"/>
      <c r="H107" s="5"/>
      <c r="I107" s="5"/>
      <c r="J107" s="5"/>
      <c r="K107" s="5"/>
      <c r="L107" s="5"/>
      <c r="M107" s="5"/>
      <c r="N107" s="6"/>
      <c r="O107" s="6"/>
      <c r="P107" s="6"/>
      <c r="Q107" s="6"/>
      <c r="R107" s="6"/>
      <c r="S107" s="35"/>
      <c r="T107" s="5"/>
      <c r="U107" s="5"/>
      <c r="V107" s="5"/>
      <c r="W107" s="5"/>
      <c r="X107" s="7"/>
      <c r="Y107" s="6"/>
      <c r="Z107" s="5"/>
      <c r="AB107" s="22"/>
    </row>
    <row r="108" spans="1:28" ht="13.5" customHeight="1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  <c r="M108" s="5"/>
      <c r="N108" s="6"/>
      <c r="O108" s="6"/>
      <c r="P108" s="6"/>
      <c r="Q108" s="6"/>
      <c r="R108" s="6"/>
      <c r="S108" s="35"/>
      <c r="T108" s="5"/>
      <c r="U108" s="5"/>
      <c r="V108" s="5"/>
      <c r="W108" s="5"/>
      <c r="X108" s="7"/>
      <c r="Y108" s="6"/>
      <c r="Z108" s="5"/>
      <c r="AB108" s="22"/>
    </row>
    <row r="109" spans="1:28" ht="13.5" customHeight="1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  <c r="M109" s="5"/>
      <c r="N109" s="6"/>
      <c r="O109" s="6"/>
      <c r="P109" s="6"/>
      <c r="Q109" s="6"/>
      <c r="R109" s="6"/>
      <c r="S109" s="35"/>
      <c r="T109" s="5"/>
      <c r="U109" s="5"/>
      <c r="V109" s="5"/>
      <c r="W109" s="5"/>
      <c r="X109" s="7"/>
      <c r="Y109" s="6"/>
      <c r="Z109" s="5"/>
      <c r="AB109" s="22"/>
    </row>
    <row r="110" spans="1:28" ht="13.5" customHeight="1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  <c r="M110" s="5"/>
      <c r="N110" s="6"/>
      <c r="O110" s="6"/>
      <c r="P110" s="6"/>
      <c r="Q110" s="6"/>
      <c r="R110" s="6"/>
      <c r="S110" s="35"/>
      <c r="T110" s="5"/>
      <c r="U110" s="5"/>
      <c r="V110" s="5"/>
      <c r="W110" s="5"/>
      <c r="X110" s="7"/>
      <c r="Y110" s="6"/>
      <c r="Z110" s="5"/>
      <c r="AB110" s="22"/>
    </row>
    <row r="111" spans="1:28" ht="13.5" customHeight="1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  <c r="M111" s="5"/>
      <c r="N111" s="6"/>
      <c r="O111" s="6"/>
      <c r="P111" s="6"/>
      <c r="Q111" s="6"/>
      <c r="R111" s="6"/>
      <c r="S111" s="35"/>
      <c r="T111" s="5"/>
      <c r="U111" s="5"/>
      <c r="V111" s="5"/>
      <c r="W111" s="5"/>
      <c r="X111" s="7"/>
      <c r="Y111" s="6"/>
      <c r="Z111" s="5"/>
      <c r="AB111" s="22"/>
    </row>
    <row r="112" spans="1:28" ht="13.5" customHeight="1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  <c r="M112" s="5"/>
      <c r="N112" s="6"/>
      <c r="O112" s="6"/>
      <c r="P112" s="6"/>
      <c r="Q112" s="6"/>
      <c r="R112" s="6"/>
      <c r="S112" s="35"/>
      <c r="T112" s="5"/>
      <c r="U112" s="5"/>
      <c r="V112" s="5"/>
      <c r="W112" s="5"/>
      <c r="X112" s="7"/>
      <c r="Y112" s="6"/>
      <c r="Z112" s="5"/>
      <c r="AB112" s="22"/>
    </row>
    <row r="113" spans="1:28" ht="13.5" customHeight="1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  <c r="M113" s="5"/>
      <c r="N113" s="6"/>
      <c r="O113" s="6"/>
      <c r="P113" s="6"/>
      <c r="Q113" s="6"/>
      <c r="R113" s="6"/>
      <c r="S113" s="35"/>
      <c r="T113" s="5"/>
      <c r="U113" s="5"/>
      <c r="V113" s="5"/>
      <c r="W113" s="5"/>
      <c r="X113" s="7"/>
      <c r="Y113" s="6"/>
      <c r="Z113" s="5"/>
      <c r="AB113" s="22"/>
    </row>
    <row r="114" spans="1:28" ht="13.5" customHeight="1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  <c r="M114" s="5"/>
      <c r="N114" s="6"/>
      <c r="O114" s="6"/>
      <c r="P114" s="6"/>
      <c r="Q114" s="6"/>
      <c r="R114" s="6"/>
      <c r="S114" s="35"/>
      <c r="T114" s="5"/>
      <c r="U114" s="5"/>
      <c r="V114" s="5"/>
      <c r="W114" s="5"/>
      <c r="X114" s="7"/>
      <c r="Y114" s="6"/>
      <c r="Z114" s="5"/>
      <c r="AB114" s="22"/>
    </row>
    <row r="115" spans="1:28" ht="13.5" customHeight="1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  <c r="M115" s="5"/>
      <c r="N115" s="6"/>
      <c r="O115" s="6"/>
      <c r="P115" s="6"/>
      <c r="Q115" s="6"/>
      <c r="R115" s="6"/>
      <c r="S115" s="35"/>
      <c r="T115" s="5"/>
      <c r="U115" s="5"/>
      <c r="V115" s="5"/>
      <c r="W115" s="5"/>
      <c r="X115" s="7"/>
      <c r="Y115" s="6"/>
      <c r="Z115" s="5"/>
      <c r="AB115" s="22"/>
    </row>
    <row r="116" spans="1:28" ht="13.5" customHeight="1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  <c r="M116" s="5"/>
      <c r="N116" s="6"/>
      <c r="O116" s="6"/>
      <c r="P116" s="6"/>
      <c r="Q116" s="6"/>
      <c r="R116" s="6"/>
      <c r="S116" s="35"/>
      <c r="T116" s="5"/>
      <c r="U116" s="5"/>
      <c r="V116" s="5"/>
      <c r="W116" s="5"/>
      <c r="X116" s="7"/>
      <c r="Y116" s="6"/>
      <c r="Z116" s="5"/>
      <c r="AB116" s="22"/>
    </row>
    <row r="117" spans="1:28" ht="13.5" customHeight="1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  <c r="M117" s="5"/>
      <c r="N117" s="6"/>
      <c r="O117" s="6"/>
      <c r="P117" s="6"/>
      <c r="Q117" s="6"/>
      <c r="R117" s="6"/>
      <c r="S117" s="35"/>
      <c r="T117" s="5"/>
      <c r="U117" s="5"/>
      <c r="V117" s="5"/>
      <c r="W117" s="5"/>
      <c r="X117" s="7"/>
      <c r="Y117" s="6"/>
      <c r="Z117" s="5"/>
      <c r="AB117" s="22"/>
    </row>
    <row r="118" spans="1:28" ht="13.5" customHeight="1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  <c r="M118" s="5"/>
      <c r="N118" s="6"/>
      <c r="O118" s="6"/>
      <c r="P118" s="6"/>
      <c r="Q118" s="6"/>
      <c r="R118" s="6"/>
      <c r="S118" s="35"/>
      <c r="T118" s="5"/>
      <c r="U118" s="5"/>
      <c r="V118" s="5"/>
      <c r="W118" s="5"/>
      <c r="X118" s="7"/>
      <c r="Y118" s="6"/>
      <c r="Z118" s="5"/>
      <c r="AB118" s="22"/>
    </row>
    <row r="119" spans="1:28" ht="13.5" customHeight="1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  <c r="M119" s="5"/>
      <c r="N119" s="6"/>
      <c r="O119" s="6"/>
      <c r="P119" s="6"/>
      <c r="Q119" s="6"/>
      <c r="R119" s="6"/>
      <c r="S119" s="35"/>
      <c r="T119" s="5"/>
      <c r="U119" s="5"/>
      <c r="V119" s="5"/>
      <c r="W119" s="5"/>
      <c r="X119" s="7"/>
      <c r="Y119" s="6"/>
      <c r="Z119" s="5"/>
      <c r="AB119" s="22"/>
    </row>
    <row r="120" spans="1:28" ht="13.5" customHeight="1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  <c r="M120" s="5"/>
      <c r="N120" s="6"/>
      <c r="O120" s="6"/>
      <c r="P120" s="6"/>
      <c r="Q120" s="6"/>
      <c r="R120" s="6"/>
      <c r="S120" s="35"/>
      <c r="T120" s="5"/>
      <c r="U120" s="5"/>
      <c r="V120" s="5"/>
      <c r="W120" s="5"/>
      <c r="X120" s="7"/>
      <c r="Y120" s="6"/>
      <c r="Z120" s="5"/>
      <c r="AB120" s="22"/>
    </row>
    <row r="121" spans="1:28" ht="13.5" customHeight="1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  <c r="M121" s="5"/>
      <c r="N121" s="6"/>
      <c r="O121" s="6"/>
      <c r="P121" s="6"/>
      <c r="Q121" s="6"/>
      <c r="R121" s="6"/>
      <c r="S121" s="35"/>
      <c r="T121" s="5"/>
      <c r="U121" s="5"/>
      <c r="V121" s="5"/>
      <c r="W121" s="5"/>
      <c r="X121" s="7"/>
      <c r="Y121" s="6"/>
      <c r="Z121" s="5"/>
      <c r="AB121" s="22"/>
    </row>
    <row r="122" spans="1:28" ht="13.5" customHeight="1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  <c r="M122" s="5"/>
      <c r="N122" s="6"/>
      <c r="O122" s="6"/>
      <c r="P122" s="6"/>
      <c r="Q122" s="6"/>
      <c r="R122" s="6"/>
      <c r="S122" s="35"/>
      <c r="T122" s="5"/>
      <c r="U122" s="5"/>
      <c r="V122" s="5"/>
      <c r="W122" s="5"/>
      <c r="X122" s="7"/>
      <c r="Y122" s="6"/>
      <c r="Z122" s="5"/>
      <c r="AB122" s="22"/>
    </row>
    <row r="123" spans="1:28" ht="13.5" customHeight="1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  <c r="M123" s="5"/>
      <c r="N123" s="6"/>
      <c r="O123" s="6"/>
      <c r="P123" s="6"/>
      <c r="Q123" s="6"/>
      <c r="R123" s="6"/>
      <c r="S123" s="35"/>
      <c r="T123" s="5"/>
      <c r="U123" s="5"/>
      <c r="V123" s="5"/>
      <c r="W123" s="5"/>
      <c r="X123" s="7"/>
      <c r="Y123" s="6"/>
      <c r="Z123" s="5"/>
      <c r="AB123" s="22"/>
    </row>
    <row r="124" spans="1:28" ht="13.5" customHeight="1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  <c r="M124" s="5"/>
      <c r="N124" s="6"/>
      <c r="O124" s="6"/>
      <c r="P124" s="6"/>
      <c r="Q124" s="6"/>
      <c r="R124" s="6"/>
      <c r="S124" s="35"/>
      <c r="T124" s="5"/>
      <c r="U124" s="5"/>
      <c r="V124" s="5"/>
      <c r="W124" s="5"/>
      <c r="X124" s="7"/>
      <c r="Y124" s="6"/>
      <c r="Z124" s="5"/>
      <c r="AB124" s="22"/>
    </row>
    <row r="125" spans="1:28" ht="13.5" customHeight="1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  <c r="M125" s="5"/>
      <c r="N125" s="6"/>
      <c r="O125" s="6"/>
      <c r="P125" s="6"/>
      <c r="Q125" s="6"/>
      <c r="R125" s="6"/>
      <c r="S125" s="35"/>
      <c r="T125" s="5"/>
      <c r="U125" s="5"/>
      <c r="V125" s="5"/>
      <c r="W125" s="5"/>
      <c r="X125" s="7"/>
      <c r="Y125" s="6"/>
      <c r="Z125" s="5"/>
      <c r="AB125" s="22"/>
    </row>
    <row r="126" spans="1:28" ht="13.5" customHeight="1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  <c r="M126" s="5"/>
      <c r="N126" s="6"/>
      <c r="O126" s="6"/>
      <c r="P126" s="6"/>
      <c r="Q126" s="6"/>
      <c r="R126" s="6"/>
      <c r="S126" s="35"/>
      <c r="T126" s="5"/>
      <c r="U126" s="5"/>
      <c r="V126" s="5"/>
      <c r="W126" s="5"/>
      <c r="X126" s="7"/>
      <c r="Y126" s="6"/>
      <c r="Z126" s="5"/>
      <c r="AB126" s="22"/>
    </row>
    <row r="127" spans="1:28" ht="13.5" customHeight="1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  <c r="M127" s="5"/>
      <c r="N127" s="6"/>
      <c r="O127" s="6"/>
      <c r="P127" s="6"/>
      <c r="Q127" s="6"/>
      <c r="R127" s="6"/>
      <c r="S127" s="35"/>
      <c r="T127" s="5"/>
      <c r="U127" s="5"/>
      <c r="V127" s="5"/>
      <c r="W127" s="5"/>
      <c r="X127" s="7"/>
      <c r="Y127" s="6"/>
      <c r="Z127" s="5"/>
      <c r="AB127" s="22"/>
    </row>
    <row r="128" spans="1:28" ht="13.5" customHeight="1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  <c r="M128" s="5"/>
      <c r="N128" s="6"/>
      <c r="O128" s="6"/>
      <c r="P128" s="6"/>
      <c r="Q128" s="6"/>
      <c r="R128" s="6"/>
      <c r="S128" s="35"/>
      <c r="T128" s="5"/>
      <c r="U128" s="5"/>
      <c r="V128" s="5"/>
      <c r="W128" s="5"/>
      <c r="X128" s="7"/>
      <c r="Y128" s="6"/>
      <c r="Z128" s="5"/>
      <c r="AB128" s="22"/>
    </row>
    <row r="129" spans="1:28" ht="13.5" customHeight="1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  <c r="M129" s="5"/>
      <c r="N129" s="6"/>
      <c r="O129" s="6"/>
      <c r="P129" s="6"/>
      <c r="Q129" s="6"/>
      <c r="R129" s="6"/>
      <c r="S129" s="35"/>
      <c r="T129" s="5"/>
      <c r="U129" s="5"/>
      <c r="V129" s="5"/>
      <c r="W129" s="5"/>
      <c r="X129" s="7"/>
      <c r="Y129" s="6"/>
      <c r="Z129" s="5"/>
      <c r="AB129" s="22"/>
    </row>
    <row r="130" spans="1:28" ht="13.5" customHeight="1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  <c r="M130" s="5"/>
      <c r="N130" s="6"/>
      <c r="O130" s="6"/>
      <c r="P130" s="6"/>
      <c r="Q130" s="6"/>
      <c r="R130" s="6"/>
      <c r="S130" s="35"/>
      <c r="T130" s="5"/>
      <c r="U130" s="5"/>
      <c r="V130" s="5"/>
      <c r="W130" s="5"/>
      <c r="X130" s="7"/>
      <c r="Y130" s="6"/>
      <c r="Z130" s="5"/>
      <c r="AB130" s="22"/>
    </row>
    <row r="131" spans="1:28" ht="13.5" customHeight="1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  <c r="M131" s="5"/>
      <c r="N131" s="6"/>
      <c r="O131" s="6"/>
      <c r="P131" s="6"/>
      <c r="Q131" s="6"/>
      <c r="R131" s="6"/>
      <c r="S131" s="35"/>
      <c r="T131" s="5"/>
      <c r="U131" s="5"/>
      <c r="V131" s="5"/>
      <c r="W131" s="5"/>
      <c r="X131" s="7"/>
      <c r="Y131" s="6"/>
      <c r="Z131" s="5"/>
      <c r="AB131" s="22"/>
    </row>
    <row r="132" spans="1:28" ht="13.5" customHeight="1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  <c r="M132" s="5"/>
      <c r="N132" s="6"/>
      <c r="O132" s="6"/>
      <c r="P132" s="6"/>
      <c r="Q132" s="6"/>
      <c r="R132" s="6"/>
      <c r="S132" s="35"/>
      <c r="T132" s="5"/>
      <c r="U132" s="5"/>
      <c r="V132" s="5"/>
      <c r="W132" s="5"/>
      <c r="X132" s="7"/>
      <c r="Y132" s="6"/>
      <c r="Z132" s="5"/>
      <c r="AB132" s="22"/>
    </row>
    <row r="133" spans="1:28" ht="13.5" customHeight="1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  <c r="M133" s="5"/>
      <c r="N133" s="6"/>
      <c r="O133" s="6"/>
      <c r="P133" s="6"/>
      <c r="Q133" s="6"/>
      <c r="R133" s="6"/>
      <c r="S133" s="35"/>
      <c r="T133" s="5"/>
      <c r="U133" s="5"/>
      <c r="V133" s="5"/>
      <c r="W133" s="5"/>
      <c r="X133" s="7"/>
      <c r="Y133" s="6"/>
      <c r="Z133" s="5"/>
      <c r="AB133" s="22"/>
    </row>
    <row r="134" spans="1:28" ht="13.5" customHeight="1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  <c r="M134" s="5"/>
      <c r="N134" s="6"/>
      <c r="O134" s="6"/>
      <c r="P134" s="6"/>
      <c r="Q134" s="6"/>
      <c r="R134" s="6"/>
      <c r="S134" s="35"/>
      <c r="T134" s="5"/>
      <c r="U134" s="5"/>
      <c r="V134" s="5"/>
      <c r="W134" s="5"/>
      <c r="X134" s="7"/>
      <c r="Y134" s="6"/>
      <c r="Z134" s="5"/>
      <c r="AB134" s="22"/>
    </row>
    <row r="135" spans="1:26" ht="13.5" customHeight="1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  <c r="M135" s="5"/>
      <c r="N135" s="6"/>
      <c r="O135" s="6"/>
      <c r="P135" s="6"/>
      <c r="Q135" s="6"/>
      <c r="R135" s="6"/>
      <c r="S135" s="35"/>
      <c r="T135" s="5"/>
      <c r="U135" s="5"/>
      <c r="V135" s="5"/>
      <c r="W135" s="5"/>
      <c r="X135" s="7"/>
      <c r="Y135" s="6"/>
      <c r="Z135" s="5"/>
    </row>
    <row r="136" spans="1:26" ht="13.5" customHeight="1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  <c r="M136" s="5"/>
      <c r="N136" s="6"/>
      <c r="O136" s="6"/>
      <c r="P136" s="6"/>
      <c r="Q136" s="6"/>
      <c r="R136" s="6"/>
      <c r="S136" s="35"/>
      <c r="T136" s="5"/>
      <c r="U136" s="5"/>
      <c r="V136" s="5"/>
      <c r="W136" s="5"/>
      <c r="X136" s="7"/>
      <c r="Y136" s="6"/>
      <c r="Z136" s="5"/>
    </row>
    <row r="137" spans="1:26" ht="13.5" customHeight="1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  <c r="M137" s="5"/>
      <c r="N137" s="6"/>
      <c r="O137" s="6"/>
      <c r="P137" s="6"/>
      <c r="Q137" s="6"/>
      <c r="R137" s="6"/>
      <c r="S137" s="35"/>
      <c r="T137" s="5"/>
      <c r="U137" s="5"/>
      <c r="V137" s="5"/>
      <c r="W137" s="5"/>
      <c r="X137" s="7"/>
      <c r="Y137" s="6"/>
      <c r="Z137" s="5"/>
    </row>
    <row r="138" spans="1:26" ht="13.5" customHeight="1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6"/>
      <c r="O138" s="6"/>
      <c r="P138" s="6"/>
      <c r="Q138" s="6"/>
      <c r="R138" s="6"/>
      <c r="S138" s="35"/>
      <c r="T138" s="5"/>
      <c r="U138" s="5"/>
      <c r="V138" s="5"/>
      <c r="W138" s="5"/>
      <c r="X138" s="7"/>
      <c r="Y138" s="6"/>
      <c r="Z138" s="5"/>
    </row>
    <row r="139" spans="1:26" ht="13.5" customHeight="1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  <c r="M139" s="5"/>
      <c r="N139" s="6"/>
      <c r="O139" s="6"/>
      <c r="P139" s="6"/>
      <c r="Q139" s="6"/>
      <c r="R139" s="6"/>
      <c r="S139" s="35"/>
      <c r="T139" s="5"/>
      <c r="U139" s="5"/>
      <c r="V139" s="5"/>
      <c r="W139" s="5"/>
      <c r="X139" s="7"/>
      <c r="Y139" s="6"/>
      <c r="Z139" s="5"/>
    </row>
    <row r="140" spans="1:26" ht="13.5" customHeight="1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6"/>
      <c r="O140" s="6"/>
      <c r="P140" s="6"/>
      <c r="Q140" s="6"/>
      <c r="R140" s="6"/>
      <c r="S140" s="35"/>
      <c r="T140" s="5"/>
      <c r="U140" s="5"/>
      <c r="V140" s="5"/>
      <c r="W140" s="5"/>
      <c r="X140" s="7"/>
      <c r="Y140" s="6"/>
      <c r="Z140" s="5"/>
    </row>
    <row r="141" spans="1:28" s="23" customFormat="1" ht="13.5" customHeight="1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6"/>
      <c r="O141" s="6"/>
      <c r="P141" s="6"/>
      <c r="Q141" s="6"/>
      <c r="R141" s="6"/>
      <c r="S141" s="35"/>
      <c r="T141" s="5"/>
      <c r="U141" s="5"/>
      <c r="V141" s="5"/>
      <c r="W141" s="5"/>
      <c r="X141" s="7"/>
      <c r="Y141" s="6"/>
      <c r="Z141" s="5"/>
      <c r="AA141" s="18"/>
      <c r="AB141" s="18"/>
    </row>
    <row r="142" spans="1:26" ht="12.7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  <c r="M142" s="5"/>
      <c r="N142" s="6"/>
      <c r="O142" s="6"/>
      <c r="P142" s="6"/>
      <c r="Q142" s="6"/>
      <c r="R142" s="6"/>
      <c r="S142" s="35"/>
      <c r="T142" s="5"/>
      <c r="U142" s="5"/>
      <c r="V142" s="5"/>
      <c r="W142" s="5"/>
      <c r="X142" s="7"/>
      <c r="Y142" s="6"/>
      <c r="Z142" s="5"/>
    </row>
    <row r="143" spans="1:26" ht="12.7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  <c r="M143" s="5"/>
      <c r="N143" s="6"/>
      <c r="O143" s="6"/>
      <c r="P143" s="6"/>
      <c r="Q143" s="6"/>
      <c r="R143" s="6"/>
      <c r="S143" s="35"/>
      <c r="T143" s="5"/>
      <c r="U143" s="5"/>
      <c r="V143" s="5"/>
      <c r="W143" s="5"/>
      <c r="X143" s="7"/>
      <c r="Y143" s="6"/>
      <c r="Z143" s="5"/>
    </row>
    <row r="144" spans="1:26" ht="13.5" customHeight="1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  <c r="M144" s="5"/>
      <c r="N144" s="6"/>
      <c r="O144" s="6"/>
      <c r="P144" s="6"/>
      <c r="Q144" s="6"/>
      <c r="R144" s="6"/>
      <c r="S144" s="35"/>
      <c r="T144" s="5"/>
      <c r="U144" s="5"/>
      <c r="V144" s="5"/>
      <c r="W144" s="5"/>
      <c r="X144" s="7"/>
      <c r="Y144" s="6"/>
      <c r="Z144" s="5"/>
    </row>
    <row r="145" spans="1:26" ht="13.5" customHeight="1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  <c r="M145" s="5"/>
      <c r="N145" s="6"/>
      <c r="O145" s="6"/>
      <c r="P145" s="6"/>
      <c r="Q145" s="6"/>
      <c r="R145" s="6"/>
      <c r="S145" s="35"/>
      <c r="T145" s="5"/>
      <c r="U145" s="5"/>
      <c r="V145" s="5"/>
      <c r="W145" s="5"/>
      <c r="X145" s="7"/>
      <c r="Y145" s="6"/>
      <c r="Z145" s="5"/>
    </row>
    <row r="146" spans="1:26" ht="13.5" customHeight="1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  <c r="M146" s="5"/>
      <c r="N146" s="6"/>
      <c r="O146" s="6"/>
      <c r="P146" s="6"/>
      <c r="Q146" s="6"/>
      <c r="R146" s="6"/>
      <c r="S146" s="35"/>
      <c r="T146" s="5"/>
      <c r="U146" s="5"/>
      <c r="V146" s="5"/>
      <c r="W146" s="5"/>
      <c r="X146" s="7"/>
      <c r="Y146" s="6"/>
      <c r="Z146" s="5"/>
    </row>
    <row r="147" spans="1:26" ht="13.5" customHeight="1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  <c r="M147" s="5"/>
      <c r="N147" s="6"/>
      <c r="O147" s="6"/>
      <c r="P147" s="6"/>
      <c r="Q147" s="6"/>
      <c r="R147" s="6"/>
      <c r="S147" s="35"/>
      <c r="T147" s="5"/>
      <c r="U147" s="5"/>
      <c r="V147" s="5"/>
      <c r="W147" s="5"/>
      <c r="X147" s="7"/>
      <c r="Y147" s="6"/>
      <c r="Z147" s="5"/>
    </row>
    <row r="148" spans="1:26" ht="13.5" customHeight="1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  <c r="M148" s="5"/>
      <c r="N148" s="6"/>
      <c r="O148" s="6"/>
      <c r="P148" s="6"/>
      <c r="Q148" s="6"/>
      <c r="R148" s="6"/>
      <c r="S148" s="35"/>
      <c r="T148" s="5"/>
      <c r="U148" s="5"/>
      <c r="V148" s="5"/>
      <c r="W148" s="5"/>
      <c r="X148" s="7"/>
      <c r="Y148" s="6"/>
      <c r="Z148" s="5"/>
    </row>
    <row r="149" spans="1:26" ht="13.5" customHeight="1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  <c r="M149" s="5"/>
      <c r="N149" s="6"/>
      <c r="O149" s="6"/>
      <c r="P149" s="6"/>
      <c r="Q149" s="6"/>
      <c r="R149" s="6"/>
      <c r="S149" s="35"/>
      <c r="T149" s="5"/>
      <c r="U149" s="5"/>
      <c r="V149" s="5"/>
      <c r="W149" s="5"/>
      <c r="X149" s="7"/>
      <c r="Y149" s="6"/>
      <c r="Z149" s="5"/>
    </row>
    <row r="150" spans="1:26" ht="13.5" customHeight="1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  <c r="M150" s="5"/>
      <c r="N150" s="6"/>
      <c r="O150" s="6"/>
      <c r="P150" s="6"/>
      <c r="Q150" s="6"/>
      <c r="R150" s="6"/>
      <c r="S150" s="35"/>
      <c r="T150" s="5"/>
      <c r="U150" s="5"/>
      <c r="V150" s="5"/>
      <c r="W150" s="5"/>
      <c r="X150" s="7"/>
      <c r="Y150" s="6"/>
      <c r="Z150" s="5"/>
    </row>
    <row r="151" spans="1:26" ht="13.5" customHeight="1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  <c r="M151" s="5"/>
      <c r="N151" s="6"/>
      <c r="O151" s="6"/>
      <c r="P151" s="6"/>
      <c r="Q151" s="6"/>
      <c r="R151" s="6"/>
      <c r="S151" s="35"/>
      <c r="T151" s="5"/>
      <c r="U151" s="5"/>
      <c r="V151" s="5"/>
      <c r="W151" s="5"/>
      <c r="X151" s="7"/>
      <c r="Y151" s="6"/>
      <c r="Z151" s="5"/>
    </row>
    <row r="152" spans="1:26" ht="13.5" customHeight="1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  <c r="M152" s="5"/>
      <c r="N152" s="6"/>
      <c r="O152" s="6"/>
      <c r="P152" s="6"/>
      <c r="Q152" s="6"/>
      <c r="R152" s="6"/>
      <c r="S152" s="35"/>
      <c r="T152" s="5"/>
      <c r="U152" s="5"/>
      <c r="V152" s="5"/>
      <c r="W152" s="5"/>
      <c r="X152" s="7"/>
      <c r="Y152" s="6"/>
      <c r="Z152" s="5"/>
    </row>
    <row r="153" spans="1:26" ht="13.5" customHeight="1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  <c r="M153" s="5"/>
      <c r="N153" s="6"/>
      <c r="O153" s="6"/>
      <c r="P153" s="6"/>
      <c r="Q153" s="6"/>
      <c r="R153" s="6"/>
      <c r="S153" s="35"/>
      <c r="T153" s="5"/>
      <c r="U153" s="5"/>
      <c r="V153" s="5"/>
      <c r="W153" s="5"/>
      <c r="X153" s="7"/>
      <c r="Y153" s="6"/>
      <c r="Z153" s="5"/>
    </row>
    <row r="154" spans="1:26" ht="13.5" customHeight="1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  <c r="M154" s="5"/>
      <c r="N154" s="6"/>
      <c r="O154" s="6"/>
      <c r="P154" s="6"/>
      <c r="Q154" s="6"/>
      <c r="R154" s="6"/>
      <c r="S154" s="35"/>
      <c r="T154" s="5"/>
      <c r="U154" s="5"/>
      <c r="V154" s="5"/>
      <c r="W154" s="5"/>
      <c r="X154" s="7"/>
      <c r="Y154" s="6"/>
      <c r="Z154" s="5"/>
    </row>
    <row r="155" spans="1:26" ht="13.5" customHeight="1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  <c r="M155" s="5"/>
      <c r="N155" s="6"/>
      <c r="O155" s="6"/>
      <c r="P155" s="6"/>
      <c r="Q155" s="6"/>
      <c r="R155" s="6"/>
      <c r="S155" s="35"/>
      <c r="T155" s="5"/>
      <c r="U155" s="5"/>
      <c r="V155" s="5"/>
      <c r="W155" s="5"/>
      <c r="X155" s="7"/>
      <c r="Y155" s="6"/>
      <c r="Z155" s="5"/>
    </row>
    <row r="156" spans="1:26" ht="12.7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  <c r="M156" s="5"/>
      <c r="N156" s="6"/>
      <c r="O156" s="6"/>
      <c r="P156" s="6"/>
      <c r="Q156" s="6"/>
      <c r="R156" s="6"/>
      <c r="S156" s="35"/>
      <c r="T156" s="5"/>
      <c r="U156" s="5"/>
      <c r="V156" s="5"/>
      <c r="W156" s="5"/>
      <c r="X156" s="7"/>
      <c r="Y156" s="6"/>
      <c r="Z156" s="5"/>
    </row>
    <row r="157" spans="1:26" ht="12.7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  <c r="M157" s="5"/>
      <c r="N157" s="6"/>
      <c r="O157" s="6"/>
      <c r="P157" s="6"/>
      <c r="Q157" s="6"/>
      <c r="R157" s="6"/>
      <c r="S157" s="35"/>
      <c r="T157" s="5"/>
      <c r="U157" s="5"/>
      <c r="V157" s="5"/>
      <c r="W157" s="5"/>
      <c r="X157" s="7"/>
      <c r="Y157" s="6"/>
      <c r="Z157" s="5"/>
    </row>
    <row r="158" spans="1:26" ht="12.7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  <c r="M158" s="5"/>
      <c r="N158" s="6"/>
      <c r="O158" s="6"/>
      <c r="P158" s="6"/>
      <c r="Q158" s="6"/>
      <c r="R158" s="6"/>
      <c r="S158" s="35"/>
      <c r="T158" s="5"/>
      <c r="U158" s="5"/>
      <c r="V158" s="5"/>
      <c r="W158" s="5"/>
      <c r="X158" s="7"/>
      <c r="Y158" s="6"/>
      <c r="Z158" s="5"/>
    </row>
    <row r="159" spans="1:26" ht="12.7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  <c r="M159" s="5"/>
      <c r="N159" s="6"/>
      <c r="O159" s="6"/>
      <c r="P159" s="6"/>
      <c r="Q159" s="6"/>
      <c r="R159" s="6"/>
      <c r="S159" s="35"/>
      <c r="T159" s="5"/>
      <c r="U159" s="5"/>
      <c r="V159" s="5"/>
      <c r="W159" s="5"/>
      <c r="X159" s="7"/>
      <c r="Y159" s="6"/>
      <c r="Z159" s="5"/>
    </row>
    <row r="160" spans="1:26" ht="12.7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  <c r="M160" s="5"/>
      <c r="N160" s="6"/>
      <c r="O160" s="6"/>
      <c r="P160" s="6"/>
      <c r="Q160" s="6"/>
      <c r="R160" s="6"/>
      <c r="S160" s="35"/>
      <c r="T160" s="5"/>
      <c r="U160" s="5"/>
      <c r="V160" s="5"/>
      <c r="W160" s="5"/>
      <c r="X160" s="7"/>
      <c r="Y160" s="6"/>
      <c r="Z160" s="5"/>
    </row>
    <row r="161" spans="1:26" ht="12.7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  <c r="M161" s="5"/>
      <c r="N161" s="6"/>
      <c r="O161" s="6"/>
      <c r="P161" s="6"/>
      <c r="Q161" s="6"/>
      <c r="R161" s="6"/>
      <c r="S161" s="35"/>
      <c r="T161" s="5"/>
      <c r="U161" s="5"/>
      <c r="V161" s="5"/>
      <c r="W161" s="5"/>
      <c r="X161" s="7"/>
      <c r="Y161" s="6"/>
      <c r="Z161" s="5"/>
    </row>
    <row r="162" spans="1:26" ht="12.7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  <c r="M162" s="5"/>
      <c r="N162" s="6"/>
      <c r="O162" s="6"/>
      <c r="P162" s="6"/>
      <c r="Q162" s="6"/>
      <c r="R162" s="6"/>
      <c r="S162" s="35"/>
      <c r="T162" s="5"/>
      <c r="U162" s="5"/>
      <c r="V162" s="5"/>
      <c r="W162" s="5"/>
      <c r="X162" s="7"/>
      <c r="Y162" s="6"/>
      <c r="Z162" s="5"/>
    </row>
    <row r="163" spans="1:26" ht="12.7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  <c r="M163" s="5"/>
      <c r="N163" s="6"/>
      <c r="O163" s="6"/>
      <c r="P163" s="6"/>
      <c r="Q163" s="6"/>
      <c r="R163" s="6"/>
      <c r="S163" s="35"/>
      <c r="T163" s="5"/>
      <c r="U163" s="5"/>
      <c r="V163" s="5"/>
      <c r="W163" s="5"/>
      <c r="X163" s="7"/>
      <c r="Y163" s="6"/>
      <c r="Z163" s="5"/>
    </row>
    <row r="164" spans="1:26" ht="12.7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  <c r="M164" s="5"/>
      <c r="N164" s="6"/>
      <c r="O164" s="6"/>
      <c r="P164" s="6"/>
      <c r="Q164" s="6"/>
      <c r="R164" s="6"/>
      <c r="S164" s="35"/>
      <c r="T164" s="5"/>
      <c r="U164" s="5"/>
      <c r="V164" s="5"/>
      <c r="W164" s="5"/>
      <c r="X164" s="7"/>
      <c r="Y164" s="6"/>
      <c r="Z164" s="5"/>
    </row>
    <row r="165" spans="1:26" ht="12.7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  <c r="M165" s="5"/>
      <c r="N165" s="6"/>
      <c r="O165" s="6"/>
      <c r="P165" s="6"/>
      <c r="Q165" s="6"/>
      <c r="R165" s="6"/>
      <c r="S165" s="35"/>
      <c r="T165" s="5"/>
      <c r="U165" s="5"/>
      <c r="V165" s="5"/>
      <c r="W165" s="5"/>
      <c r="X165" s="7"/>
      <c r="Y165" s="6"/>
      <c r="Z165" s="5"/>
    </row>
    <row r="166" spans="1:26" ht="12.7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  <c r="M166" s="5"/>
      <c r="N166" s="6"/>
      <c r="O166" s="6"/>
      <c r="P166" s="6"/>
      <c r="Q166" s="6"/>
      <c r="R166" s="6"/>
      <c r="S166" s="35"/>
      <c r="T166" s="5"/>
      <c r="U166" s="5"/>
      <c r="V166" s="5"/>
      <c r="W166" s="5"/>
      <c r="X166" s="7"/>
      <c r="Y166" s="6"/>
      <c r="Z166" s="5"/>
    </row>
    <row r="167" spans="1:26" ht="12.7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  <c r="M167" s="5"/>
      <c r="N167" s="6"/>
      <c r="O167" s="6"/>
      <c r="P167" s="6"/>
      <c r="Q167" s="6"/>
      <c r="R167" s="6"/>
      <c r="S167" s="35"/>
      <c r="T167" s="5"/>
      <c r="U167" s="5"/>
      <c r="V167" s="5"/>
      <c r="W167" s="5"/>
      <c r="X167" s="7"/>
      <c r="Y167" s="6"/>
      <c r="Z167" s="5"/>
    </row>
    <row r="168" spans="1:26" ht="12.7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  <c r="M168" s="5"/>
      <c r="N168" s="6"/>
      <c r="O168" s="6"/>
      <c r="P168" s="6"/>
      <c r="Q168" s="6"/>
      <c r="R168" s="6"/>
      <c r="S168" s="35"/>
      <c r="T168" s="5"/>
      <c r="U168" s="5"/>
      <c r="V168" s="5"/>
      <c r="W168" s="5"/>
      <c r="X168" s="7"/>
      <c r="Y168" s="6"/>
      <c r="Z168" s="5"/>
    </row>
    <row r="169" spans="1:26" ht="12.7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  <c r="M169" s="5"/>
      <c r="N169" s="6"/>
      <c r="O169" s="6"/>
      <c r="P169" s="6"/>
      <c r="Q169" s="6"/>
      <c r="R169" s="6"/>
      <c r="S169" s="35"/>
      <c r="T169" s="5"/>
      <c r="U169" s="5"/>
      <c r="V169" s="5"/>
      <c r="W169" s="5"/>
      <c r="X169" s="7"/>
      <c r="Y169" s="6"/>
      <c r="Z169" s="5"/>
    </row>
    <row r="170" spans="1:26" ht="12.7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  <c r="M170" s="5"/>
      <c r="N170" s="6"/>
      <c r="O170" s="6"/>
      <c r="P170" s="6"/>
      <c r="Q170" s="6"/>
      <c r="R170" s="6"/>
      <c r="S170" s="35"/>
      <c r="T170" s="5"/>
      <c r="U170" s="5"/>
      <c r="V170" s="5"/>
      <c r="W170" s="5"/>
      <c r="X170" s="7"/>
      <c r="Y170" s="6"/>
      <c r="Z170" s="5"/>
    </row>
    <row r="171" spans="1:26" ht="12.7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  <c r="M171" s="5"/>
      <c r="N171" s="6"/>
      <c r="O171" s="6"/>
      <c r="P171" s="6"/>
      <c r="Q171" s="6"/>
      <c r="R171" s="6"/>
      <c r="S171" s="35"/>
      <c r="T171" s="5"/>
      <c r="U171" s="5"/>
      <c r="V171" s="5"/>
      <c r="W171" s="5"/>
      <c r="X171" s="7"/>
      <c r="Y171" s="6"/>
      <c r="Z171" s="5"/>
    </row>
    <row r="172" spans="1:26" ht="12.7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  <c r="M172" s="5"/>
      <c r="N172" s="6"/>
      <c r="O172" s="6"/>
      <c r="P172" s="6"/>
      <c r="Q172" s="6"/>
      <c r="R172" s="6"/>
      <c r="S172" s="35"/>
      <c r="T172" s="5"/>
      <c r="U172" s="5"/>
      <c r="V172" s="5"/>
      <c r="W172" s="5"/>
      <c r="X172" s="7"/>
      <c r="Y172" s="6"/>
      <c r="Z172" s="5"/>
    </row>
    <row r="173" spans="1:26" ht="12.7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  <c r="M173" s="5"/>
      <c r="N173" s="6"/>
      <c r="O173" s="6"/>
      <c r="P173" s="6"/>
      <c r="Q173" s="6"/>
      <c r="R173" s="6"/>
      <c r="S173" s="35"/>
      <c r="T173" s="5"/>
      <c r="U173" s="5"/>
      <c r="V173" s="5"/>
      <c r="W173" s="5"/>
      <c r="X173" s="7"/>
      <c r="Y173" s="6"/>
      <c r="Z173" s="5"/>
    </row>
    <row r="174" spans="1:26" ht="12.7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  <c r="M174" s="5"/>
      <c r="N174" s="6"/>
      <c r="O174" s="6"/>
      <c r="P174" s="6"/>
      <c r="Q174" s="6"/>
      <c r="R174" s="6"/>
      <c r="S174" s="35"/>
      <c r="T174" s="5"/>
      <c r="U174" s="5"/>
      <c r="V174" s="5"/>
      <c r="W174" s="5"/>
      <c r="X174" s="7"/>
      <c r="Y174" s="6"/>
      <c r="Z174" s="5"/>
    </row>
    <row r="175" spans="1:26" ht="12.7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  <c r="M175" s="5"/>
      <c r="N175" s="6"/>
      <c r="O175" s="6"/>
      <c r="P175" s="6"/>
      <c r="Q175" s="6"/>
      <c r="R175" s="6"/>
      <c r="S175" s="35"/>
      <c r="T175" s="5"/>
      <c r="U175" s="5"/>
      <c r="V175" s="5"/>
      <c r="W175" s="5"/>
      <c r="X175" s="7"/>
      <c r="Y175" s="6"/>
      <c r="Z175" s="5"/>
    </row>
    <row r="176" spans="1:26" ht="12.7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  <c r="M176" s="5"/>
      <c r="N176" s="6"/>
      <c r="O176" s="6"/>
      <c r="P176" s="6"/>
      <c r="Q176" s="6"/>
      <c r="R176" s="6"/>
      <c r="S176" s="35"/>
      <c r="T176" s="5"/>
      <c r="U176" s="5"/>
      <c r="V176" s="5"/>
      <c r="W176" s="5"/>
      <c r="X176" s="7"/>
      <c r="Y176" s="6"/>
      <c r="Z176" s="5"/>
    </row>
    <row r="177" spans="1:26" ht="12.7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  <c r="M177" s="5"/>
      <c r="N177" s="6"/>
      <c r="O177" s="6"/>
      <c r="P177" s="6"/>
      <c r="Q177" s="6"/>
      <c r="R177" s="6"/>
      <c r="S177" s="35"/>
      <c r="T177" s="5"/>
      <c r="U177" s="5"/>
      <c r="V177" s="5"/>
      <c r="W177" s="5"/>
      <c r="X177" s="7"/>
      <c r="Y177" s="6"/>
      <c r="Z177" s="5"/>
    </row>
    <row r="178" spans="1:26" ht="12.7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  <c r="M178" s="5"/>
      <c r="N178" s="6"/>
      <c r="O178" s="6"/>
      <c r="P178" s="6"/>
      <c r="Q178" s="6"/>
      <c r="R178" s="6"/>
      <c r="S178" s="35"/>
      <c r="T178" s="5"/>
      <c r="U178" s="5"/>
      <c r="V178" s="5"/>
      <c r="W178" s="5"/>
      <c r="X178" s="7"/>
      <c r="Y178" s="6"/>
      <c r="Z178" s="5"/>
    </row>
    <row r="179" spans="1:26" ht="12.7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  <c r="M179" s="5"/>
      <c r="N179" s="6"/>
      <c r="O179" s="6"/>
      <c r="P179" s="6"/>
      <c r="Q179" s="6"/>
      <c r="R179" s="6"/>
      <c r="S179" s="35"/>
      <c r="T179" s="5"/>
      <c r="U179" s="5"/>
      <c r="V179" s="5"/>
      <c r="W179" s="5"/>
      <c r="X179" s="7"/>
      <c r="Y179" s="6"/>
      <c r="Z179" s="5"/>
    </row>
    <row r="180" spans="1:26" ht="12.7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  <c r="M180" s="5"/>
      <c r="N180" s="6"/>
      <c r="O180" s="6"/>
      <c r="P180" s="6"/>
      <c r="Q180" s="6"/>
      <c r="R180" s="6"/>
      <c r="S180" s="35"/>
      <c r="T180" s="5"/>
      <c r="U180" s="5"/>
      <c r="V180" s="5"/>
      <c r="W180" s="5"/>
      <c r="X180" s="7"/>
      <c r="Y180" s="6"/>
      <c r="Z180" s="5"/>
    </row>
    <row r="181" spans="1:26" ht="12.7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  <c r="M181" s="5"/>
      <c r="N181" s="6"/>
      <c r="O181" s="6"/>
      <c r="P181" s="6"/>
      <c r="Q181" s="6"/>
      <c r="R181" s="6"/>
      <c r="S181" s="35"/>
      <c r="T181" s="5"/>
      <c r="U181" s="5"/>
      <c r="V181" s="5"/>
      <c r="W181" s="5"/>
      <c r="X181" s="7"/>
      <c r="Y181" s="6"/>
      <c r="Z181" s="5"/>
    </row>
    <row r="182" spans="1:26" ht="12.7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  <c r="M182" s="5"/>
      <c r="N182" s="6"/>
      <c r="O182" s="6"/>
      <c r="P182" s="6"/>
      <c r="Q182" s="6"/>
      <c r="R182" s="6"/>
      <c r="S182" s="35"/>
      <c r="T182" s="5"/>
      <c r="U182" s="5"/>
      <c r="V182" s="5"/>
      <c r="W182" s="5"/>
      <c r="X182" s="7"/>
      <c r="Y182" s="6"/>
      <c r="Z182" s="5"/>
    </row>
    <row r="183" spans="1:26" ht="12.7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  <c r="M183" s="5"/>
      <c r="N183" s="6"/>
      <c r="O183" s="6"/>
      <c r="P183" s="6"/>
      <c r="Q183" s="6"/>
      <c r="R183" s="6"/>
      <c r="S183" s="35"/>
      <c r="T183" s="5"/>
      <c r="U183" s="5"/>
      <c r="V183" s="5"/>
      <c r="W183" s="5"/>
      <c r="X183" s="7"/>
      <c r="Y183" s="6"/>
      <c r="Z183" s="5"/>
    </row>
    <row r="184" spans="1:26" ht="12.7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  <c r="M184" s="5"/>
      <c r="N184" s="6"/>
      <c r="O184" s="6"/>
      <c r="P184" s="6"/>
      <c r="Q184" s="6"/>
      <c r="R184" s="6"/>
      <c r="S184" s="35"/>
      <c r="T184" s="5"/>
      <c r="U184" s="5"/>
      <c r="V184" s="5"/>
      <c r="W184" s="5"/>
      <c r="X184" s="7"/>
      <c r="Y184" s="6"/>
      <c r="Z184" s="5"/>
    </row>
    <row r="185" spans="1:26" ht="12.7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  <c r="M185" s="5"/>
      <c r="N185" s="6"/>
      <c r="O185" s="6"/>
      <c r="P185" s="6"/>
      <c r="Q185" s="6"/>
      <c r="R185" s="6"/>
      <c r="S185" s="35"/>
      <c r="T185" s="5"/>
      <c r="U185" s="5"/>
      <c r="V185" s="5"/>
      <c r="W185" s="5"/>
      <c r="X185" s="7"/>
      <c r="Y185" s="6"/>
      <c r="Z185" s="5"/>
    </row>
    <row r="186" spans="1:26" ht="12.7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  <c r="M186" s="5"/>
      <c r="N186" s="6"/>
      <c r="O186" s="6"/>
      <c r="P186" s="6"/>
      <c r="Q186" s="6"/>
      <c r="R186" s="6"/>
      <c r="S186" s="35"/>
      <c r="T186" s="5"/>
      <c r="U186" s="5"/>
      <c r="V186" s="5"/>
      <c r="W186" s="5"/>
      <c r="X186" s="7"/>
      <c r="Y186" s="6"/>
      <c r="Z186" s="5"/>
    </row>
    <row r="187" spans="1:26" ht="12.7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  <c r="M187" s="5"/>
      <c r="N187" s="6"/>
      <c r="O187" s="6"/>
      <c r="P187" s="6"/>
      <c r="Q187" s="6"/>
      <c r="R187" s="6"/>
      <c r="S187" s="35"/>
      <c r="T187" s="5"/>
      <c r="U187" s="5"/>
      <c r="V187" s="5"/>
      <c r="W187" s="5"/>
      <c r="X187" s="7"/>
      <c r="Y187" s="6"/>
      <c r="Z187" s="5"/>
    </row>
    <row r="188" spans="1:26" ht="12.7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  <c r="M188" s="5"/>
      <c r="N188" s="6"/>
      <c r="O188" s="6"/>
      <c r="P188" s="6"/>
      <c r="Q188" s="6"/>
      <c r="R188" s="6"/>
      <c r="S188" s="35"/>
      <c r="T188" s="5"/>
      <c r="U188" s="5"/>
      <c r="V188" s="5"/>
      <c r="W188" s="5"/>
      <c r="X188" s="7"/>
      <c r="Y188" s="6"/>
      <c r="Z188" s="5"/>
    </row>
    <row r="189" spans="1:26" ht="12.7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  <c r="M189" s="5"/>
      <c r="N189" s="6"/>
      <c r="O189" s="6"/>
      <c r="P189" s="6"/>
      <c r="Q189" s="6"/>
      <c r="R189" s="6"/>
      <c r="S189" s="35"/>
      <c r="T189" s="5"/>
      <c r="U189" s="5"/>
      <c r="V189" s="5"/>
      <c r="W189" s="5"/>
      <c r="X189" s="7"/>
      <c r="Y189" s="6"/>
      <c r="Z189" s="5"/>
    </row>
    <row r="190" spans="1:26" ht="12.7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  <c r="M190" s="5"/>
      <c r="N190" s="6"/>
      <c r="O190" s="6"/>
      <c r="P190" s="6"/>
      <c r="Q190" s="6"/>
      <c r="R190" s="6"/>
      <c r="S190" s="35"/>
      <c r="T190" s="5"/>
      <c r="U190" s="5"/>
      <c r="V190" s="5"/>
      <c r="W190" s="5"/>
      <c r="X190" s="7"/>
      <c r="Y190" s="6"/>
      <c r="Z190" s="5"/>
    </row>
    <row r="191" spans="1:26" ht="12.7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  <c r="M191" s="5"/>
      <c r="N191" s="6"/>
      <c r="O191" s="6"/>
      <c r="P191" s="6"/>
      <c r="Q191" s="6"/>
      <c r="R191" s="6"/>
      <c r="S191" s="35"/>
      <c r="T191" s="5"/>
      <c r="U191" s="5"/>
      <c r="V191" s="5"/>
      <c r="W191" s="5"/>
      <c r="X191" s="7"/>
      <c r="Y191" s="6"/>
      <c r="Z191" s="5"/>
    </row>
    <row r="192" spans="1:26" ht="12.7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  <c r="M192" s="5"/>
      <c r="N192" s="6"/>
      <c r="O192" s="6"/>
      <c r="P192" s="6"/>
      <c r="Q192" s="6"/>
      <c r="R192" s="6"/>
      <c r="S192" s="35"/>
      <c r="T192" s="5"/>
      <c r="U192" s="5"/>
      <c r="V192" s="5"/>
      <c r="W192" s="5"/>
      <c r="X192" s="7"/>
      <c r="Y192" s="6"/>
      <c r="Z192" s="5"/>
    </row>
    <row r="193" spans="1:26" ht="12.7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  <c r="M193" s="5"/>
      <c r="N193" s="6"/>
      <c r="O193" s="6"/>
      <c r="P193" s="6"/>
      <c r="Q193" s="6"/>
      <c r="R193" s="6"/>
      <c r="S193" s="35"/>
      <c r="T193" s="5"/>
      <c r="U193" s="5"/>
      <c r="V193" s="5"/>
      <c r="W193" s="5"/>
      <c r="X193" s="7"/>
      <c r="Y193" s="6"/>
      <c r="Z193" s="5"/>
    </row>
    <row r="194" spans="1:26" ht="12.7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  <c r="M194" s="5"/>
      <c r="N194" s="6"/>
      <c r="O194" s="6"/>
      <c r="P194" s="6"/>
      <c r="Q194" s="6"/>
      <c r="R194" s="6"/>
      <c r="S194" s="35"/>
      <c r="T194" s="5"/>
      <c r="U194" s="5"/>
      <c r="V194" s="5"/>
      <c r="W194" s="5"/>
      <c r="X194" s="7"/>
      <c r="Y194" s="6"/>
      <c r="Z194" s="5"/>
    </row>
    <row r="195" spans="1:26" ht="12.7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  <c r="M195" s="5"/>
      <c r="N195" s="6"/>
      <c r="O195" s="6"/>
      <c r="P195" s="6"/>
      <c r="Q195" s="6"/>
      <c r="R195" s="6"/>
      <c r="S195" s="35"/>
      <c r="T195" s="5"/>
      <c r="U195" s="5"/>
      <c r="V195" s="5"/>
      <c r="W195" s="5"/>
      <c r="X195" s="7"/>
      <c r="Y195" s="6"/>
      <c r="Z195" s="5"/>
    </row>
    <row r="196" spans="1:26" ht="12.7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  <c r="M196" s="5"/>
      <c r="N196" s="6"/>
      <c r="O196" s="6"/>
      <c r="P196" s="6"/>
      <c r="Q196" s="6"/>
      <c r="R196" s="6"/>
      <c r="S196" s="35"/>
      <c r="T196" s="5"/>
      <c r="U196" s="5"/>
      <c r="V196" s="5"/>
      <c r="W196" s="5"/>
      <c r="X196" s="7"/>
      <c r="Y196" s="6"/>
      <c r="Z196" s="5"/>
    </row>
    <row r="197" spans="1:26" ht="12.7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  <c r="M197" s="5"/>
      <c r="N197" s="6"/>
      <c r="O197" s="6"/>
      <c r="P197" s="6"/>
      <c r="Q197" s="6"/>
      <c r="R197" s="6"/>
      <c r="S197" s="35"/>
      <c r="T197" s="5"/>
      <c r="U197" s="5"/>
      <c r="V197" s="5"/>
      <c r="W197" s="5"/>
      <c r="X197" s="7"/>
      <c r="Y197" s="6"/>
      <c r="Z197" s="5"/>
    </row>
    <row r="198" spans="1:26" ht="12.7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  <c r="M198" s="5"/>
      <c r="N198" s="6"/>
      <c r="O198" s="6"/>
      <c r="P198" s="6"/>
      <c r="Q198" s="6"/>
      <c r="R198" s="6"/>
      <c r="S198" s="35"/>
      <c r="T198" s="5"/>
      <c r="U198" s="5"/>
      <c r="V198" s="5"/>
      <c r="W198" s="5"/>
      <c r="X198" s="7"/>
      <c r="Y198" s="6"/>
      <c r="Z198" s="5"/>
    </row>
    <row r="199" spans="1:26" ht="12.7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  <c r="M199" s="5"/>
      <c r="N199" s="6"/>
      <c r="O199" s="6"/>
      <c r="P199" s="6"/>
      <c r="Q199" s="6"/>
      <c r="R199" s="6"/>
      <c r="S199" s="35"/>
      <c r="T199" s="5"/>
      <c r="U199" s="5"/>
      <c r="V199" s="5"/>
      <c r="W199" s="5"/>
      <c r="X199" s="7"/>
      <c r="Y199" s="6"/>
      <c r="Z199" s="5"/>
    </row>
    <row r="200" spans="1:26" ht="12.7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  <c r="M200" s="5"/>
      <c r="N200" s="6"/>
      <c r="O200" s="6"/>
      <c r="P200" s="6"/>
      <c r="Q200" s="6"/>
      <c r="R200" s="6"/>
      <c r="S200" s="35"/>
      <c r="T200" s="5"/>
      <c r="U200" s="5"/>
      <c r="V200" s="5"/>
      <c r="W200" s="5"/>
      <c r="X200" s="7"/>
      <c r="Y200" s="6"/>
      <c r="Z200" s="5"/>
    </row>
    <row r="201" spans="1:26" ht="12.7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  <c r="M201" s="5"/>
      <c r="N201" s="6"/>
      <c r="O201" s="6"/>
      <c r="P201" s="6"/>
      <c r="Q201" s="6"/>
      <c r="R201" s="6"/>
      <c r="S201" s="35"/>
      <c r="T201" s="5"/>
      <c r="U201" s="5"/>
      <c r="V201" s="5"/>
      <c r="W201" s="5"/>
      <c r="X201" s="7"/>
      <c r="Y201" s="6"/>
      <c r="Z201" s="5"/>
    </row>
    <row r="202" spans="1:26" ht="12.7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  <c r="M202" s="5"/>
      <c r="N202" s="6"/>
      <c r="O202" s="6"/>
      <c r="P202" s="6"/>
      <c r="Q202" s="6"/>
      <c r="R202" s="6"/>
      <c r="S202" s="35"/>
      <c r="T202" s="5"/>
      <c r="U202" s="5"/>
      <c r="V202" s="5"/>
      <c r="W202" s="5"/>
      <c r="X202" s="7"/>
      <c r="Y202" s="6"/>
      <c r="Z202" s="5"/>
    </row>
    <row r="203" spans="1:26" ht="12.7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  <c r="M203" s="5"/>
      <c r="N203" s="6"/>
      <c r="O203" s="6"/>
      <c r="P203" s="6"/>
      <c r="Q203" s="6"/>
      <c r="R203" s="6"/>
      <c r="S203" s="35"/>
      <c r="T203" s="5"/>
      <c r="U203" s="5"/>
      <c r="V203" s="5"/>
      <c r="W203" s="5"/>
      <c r="X203" s="7"/>
      <c r="Y203" s="6"/>
      <c r="Z203" s="5"/>
    </row>
    <row r="204" spans="1:26" ht="12.7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  <c r="M204" s="5"/>
      <c r="N204" s="6"/>
      <c r="O204" s="6"/>
      <c r="P204" s="6"/>
      <c r="Q204" s="6"/>
      <c r="R204" s="6"/>
      <c r="S204" s="35"/>
      <c r="T204" s="5"/>
      <c r="U204" s="5"/>
      <c r="V204" s="5"/>
      <c r="W204" s="5"/>
      <c r="X204" s="7"/>
      <c r="Y204" s="6"/>
      <c r="Z204" s="5"/>
    </row>
    <row r="205" spans="1:26" ht="12.7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  <c r="M205" s="5"/>
      <c r="N205" s="6"/>
      <c r="O205" s="6"/>
      <c r="P205" s="6"/>
      <c r="Q205" s="6"/>
      <c r="R205" s="6"/>
      <c r="S205" s="35"/>
      <c r="T205" s="5"/>
      <c r="U205" s="5"/>
      <c r="V205" s="5"/>
      <c r="W205" s="5"/>
      <c r="X205" s="7"/>
      <c r="Y205" s="6"/>
      <c r="Z205" s="5"/>
    </row>
    <row r="206" spans="1:26" ht="12.7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  <c r="M206" s="5"/>
      <c r="N206" s="6"/>
      <c r="O206" s="6"/>
      <c r="P206" s="6"/>
      <c r="Q206" s="6"/>
      <c r="R206" s="6"/>
      <c r="S206" s="35"/>
      <c r="T206" s="5"/>
      <c r="U206" s="5"/>
      <c r="V206" s="5"/>
      <c r="W206" s="5"/>
      <c r="X206" s="7"/>
      <c r="Y206" s="6"/>
      <c r="Z206" s="5"/>
    </row>
    <row r="207" spans="1:26" ht="12.7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  <c r="M207" s="5"/>
      <c r="N207" s="6"/>
      <c r="O207" s="6"/>
      <c r="P207" s="6"/>
      <c r="Q207" s="6"/>
      <c r="R207" s="6"/>
      <c r="S207" s="35"/>
      <c r="T207" s="5"/>
      <c r="U207" s="5"/>
      <c r="V207" s="5"/>
      <c r="W207" s="5"/>
      <c r="X207" s="7"/>
      <c r="Y207" s="6"/>
      <c r="Z207" s="5"/>
    </row>
    <row r="208" spans="1:26" ht="12.7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  <c r="M208" s="5"/>
      <c r="N208" s="6"/>
      <c r="O208" s="6"/>
      <c r="P208" s="6"/>
      <c r="Q208" s="6"/>
      <c r="R208" s="6"/>
      <c r="S208" s="35"/>
      <c r="T208" s="5"/>
      <c r="U208" s="5"/>
      <c r="V208" s="5"/>
      <c r="W208" s="5"/>
      <c r="X208" s="7"/>
      <c r="Y208" s="6"/>
      <c r="Z208" s="5"/>
    </row>
    <row r="209" spans="1:26" ht="12.7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  <c r="M209" s="5"/>
      <c r="N209" s="6"/>
      <c r="O209" s="6"/>
      <c r="P209" s="6"/>
      <c r="Q209" s="6"/>
      <c r="R209" s="6"/>
      <c r="S209" s="35"/>
      <c r="T209" s="5"/>
      <c r="U209" s="5"/>
      <c r="V209" s="5"/>
      <c r="W209" s="5"/>
      <c r="X209" s="7"/>
      <c r="Y209" s="6"/>
      <c r="Z209" s="5"/>
    </row>
    <row r="210" spans="1:26" ht="12.7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  <c r="M210" s="5"/>
      <c r="N210" s="6"/>
      <c r="O210" s="6"/>
      <c r="P210" s="6"/>
      <c r="Q210" s="6"/>
      <c r="R210" s="6"/>
      <c r="S210" s="35"/>
      <c r="T210" s="5"/>
      <c r="U210" s="5"/>
      <c r="V210" s="5"/>
      <c r="W210" s="5"/>
      <c r="X210" s="7"/>
      <c r="Y210" s="6"/>
      <c r="Z210" s="5"/>
    </row>
    <row r="211" spans="1:26" ht="12.7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  <c r="M211" s="5"/>
      <c r="N211" s="6"/>
      <c r="O211" s="6"/>
      <c r="P211" s="6"/>
      <c r="Q211" s="6"/>
      <c r="R211" s="6"/>
      <c r="S211" s="35"/>
      <c r="T211" s="5"/>
      <c r="U211" s="5"/>
      <c r="V211" s="5"/>
      <c r="W211" s="5"/>
      <c r="X211" s="7"/>
      <c r="Y211" s="6"/>
      <c r="Z211" s="5"/>
    </row>
    <row r="212" spans="1:26" ht="12.7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  <c r="M212" s="5"/>
      <c r="N212" s="6"/>
      <c r="O212" s="6"/>
      <c r="P212" s="6"/>
      <c r="Q212" s="6"/>
      <c r="R212" s="6"/>
      <c r="S212" s="35"/>
      <c r="T212" s="5"/>
      <c r="U212" s="5"/>
      <c r="V212" s="5"/>
      <c r="W212" s="5"/>
      <c r="X212" s="7"/>
      <c r="Y212" s="6"/>
      <c r="Z212" s="5"/>
    </row>
    <row r="213" spans="1:26" ht="12.7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  <c r="M213" s="5"/>
      <c r="N213" s="6"/>
      <c r="O213" s="6"/>
      <c r="P213" s="6"/>
      <c r="Q213" s="6"/>
      <c r="R213" s="6"/>
      <c r="S213" s="35"/>
      <c r="T213" s="5"/>
      <c r="U213" s="5"/>
      <c r="V213" s="5"/>
      <c r="W213" s="5"/>
      <c r="X213" s="7"/>
      <c r="Y213" s="6"/>
      <c r="Z213" s="5"/>
    </row>
    <row r="214" spans="1:26" ht="12.7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  <c r="M214" s="5"/>
      <c r="N214" s="6"/>
      <c r="O214" s="6"/>
      <c r="P214" s="6"/>
      <c r="Q214" s="6"/>
      <c r="R214" s="6"/>
      <c r="S214" s="35"/>
      <c r="T214" s="5"/>
      <c r="U214" s="5"/>
      <c r="V214" s="5"/>
      <c r="W214" s="5"/>
      <c r="X214" s="7"/>
      <c r="Y214" s="6"/>
      <c r="Z214" s="5"/>
    </row>
    <row r="215" spans="1:26" ht="12.7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  <c r="M215" s="5"/>
      <c r="N215" s="6"/>
      <c r="O215" s="6"/>
      <c r="P215" s="6"/>
      <c r="Q215" s="6"/>
      <c r="R215" s="6"/>
      <c r="S215" s="35"/>
      <c r="T215" s="5"/>
      <c r="U215" s="5"/>
      <c r="V215" s="5"/>
      <c r="W215" s="5"/>
      <c r="X215" s="7"/>
      <c r="Y215" s="6"/>
      <c r="Z215" s="5"/>
    </row>
    <row r="216" spans="1:26" ht="12.7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  <c r="M216" s="5"/>
      <c r="N216" s="6"/>
      <c r="O216" s="6"/>
      <c r="P216" s="6"/>
      <c r="Q216" s="6"/>
      <c r="R216" s="6"/>
      <c r="S216" s="35"/>
      <c r="T216" s="5"/>
      <c r="U216" s="5"/>
      <c r="V216" s="5"/>
      <c r="W216" s="5"/>
      <c r="X216" s="7"/>
      <c r="Y216" s="6"/>
      <c r="Z216" s="5"/>
    </row>
    <row r="217" spans="1:26" ht="12.7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  <c r="M217" s="5"/>
      <c r="N217" s="6"/>
      <c r="O217" s="6"/>
      <c r="P217" s="6"/>
      <c r="Q217" s="6"/>
      <c r="R217" s="6"/>
      <c r="S217" s="35"/>
      <c r="T217" s="5"/>
      <c r="U217" s="5"/>
      <c r="V217" s="5"/>
      <c r="W217" s="5"/>
      <c r="X217" s="7"/>
      <c r="Y217" s="6"/>
      <c r="Z217" s="5"/>
    </row>
    <row r="218" spans="1:26" ht="12.7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  <c r="M218" s="5"/>
      <c r="N218" s="6"/>
      <c r="O218" s="6"/>
      <c r="P218" s="6"/>
      <c r="Q218" s="6"/>
      <c r="R218" s="6"/>
      <c r="S218" s="35"/>
      <c r="T218" s="5"/>
      <c r="U218" s="5"/>
      <c r="V218" s="5"/>
      <c r="W218" s="5"/>
      <c r="X218" s="7"/>
      <c r="Y218" s="6"/>
      <c r="Z218" s="5"/>
    </row>
    <row r="219" spans="1:26" ht="12.7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  <c r="M219" s="5"/>
      <c r="N219" s="6"/>
      <c r="O219" s="6"/>
      <c r="P219" s="6"/>
      <c r="Q219" s="6"/>
      <c r="R219" s="6"/>
      <c r="S219" s="35"/>
      <c r="T219" s="5"/>
      <c r="U219" s="5"/>
      <c r="V219" s="5"/>
      <c r="W219" s="5"/>
      <c r="X219" s="7"/>
      <c r="Y219" s="6"/>
      <c r="Z219" s="5"/>
    </row>
    <row r="220" spans="1:26" ht="12.7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  <c r="M220" s="5"/>
      <c r="N220" s="6"/>
      <c r="O220" s="6"/>
      <c r="P220" s="6"/>
      <c r="Q220" s="6"/>
      <c r="R220" s="6"/>
      <c r="S220" s="35"/>
      <c r="T220" s="5"/>
      <c r="U220" s="5"/>
      <c r="V220" s="5"/>
      <c r="W220" s="5"/>
      <c r="X220" s="7"/>
      <c r="Y220" s="6"/>
      <c r="Z220" s="5"/>
    </row>
    <row r="221" spans="1:26" ht="12.7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  <c r="M221" s="5"/>
      <c r="N221" s="6"/>
      <c r="O221" s="6"/>
      <c r="P221" s="6"/>
      <c r="Q221" s="6"/>
      <c r="R221" s="6"/>
      <c r="S221" s="35"/>
      <c r="T221" s="5"/>
      <c r="U221" s="5"/>
      <c r="V221" s="5"/>
      <c r="W221" s="5"/>
      <c r="X221" s="7"/>
      <c r="Y221" s="6"/>
      <c r="Z221" s="5"/>
    </row>
    <row r="222" spans="1:26" ht="12.7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  <c r="M222" s="5"/>
      <c r="N222" s="6"/>
      <c r="O222" s="6"/>
      <c r="P222" s="6"/>
      <c r="Q222" s="6"/>
      <c r="R222" s="6"/>
      <c r="S222" s="35"/>
      <c r="T222" s="5"/>
      <c r="U222" s="5"/>
      <c r="V222" s="5"/>
      <c r="W222" s="5"/>
      <c r="X222" s="7"/>
      <c r="Y222" s="6"/>
      <c r="Z222" s="5"/>
    </row>
    <row r="223" spans="1:26" ht="12.7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  <c r="M223" s="5"/>
      <c r="N223" s="6"/>
      <c r="O223" s="6"/>
      <c r="P223" s="6"/>
      <c r="Q223" s="6"/>
      <c r="R223" s="6"/>
      <c r="S223" s="35"/>
      <c r="T223" s="5"/>
      <c r="U223" s="5"/>
      <c r="V223" s="5"/>
      <c r="W223" s="5"/>
      <c r="X223" s="7"/>
      <c r="Y223" s="6"/>
      <c r="Z223" s="5"/>
    </row>
    <row r="224" spans="1:26" ht="12.7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  <c r="M224" s="5"/>
      <c r="N224" s="6"/>
      <c r="O224" s="6"/>
      <c r="P224" s="6"/>
      <c r="Q224" s="6"/>
      <c r="R224" s="6"/>
      <c r="S224" s="35"/>
      <c r="T224" s="5"/>
      <c r="U224" s="5"/>
      <c r="V224" s="5"/>
      <c r="W224" s="5"/>
      <c r="X224" s="7"/>
      <c r="Y224" s="6"/>
      <c r="Z224" s="5"/>
    </row>
    <row r="225" spans="1:26" ht="12.7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  <c r="M225" s="5"/>
      <c r="N225" s="6"/>
      <c r="O225" s="6"/>
      <c r="P225" s="6"/>
      <c r="Q225" s="6"/>
      <c r="R225" s="6"/>
      <c r="S225" s="35"/>
      <c r="T225" s="5"/>
      <c r="U225" s="5"/>
      <c r="V225" s="5"/>
      <c r="W225" s="5"/>
      <c r="X225" s="7"/>
      <c r="Y225" s="6"/>
      <c r="Z225" s="5"/>
    </row>
    <row r="226" spans="1:26" ht="12.7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  <c r="M226" s="5"/>
      <c r="N226" s="6"/>
      <c r="O226" s="6"/>
      <c r="P226" s="6"/>
      <c r="Q226" s="6"/>
      <c r="R226" s="6"/>
      <c r="S226" s="35"/>
      <c r="T226" s="5"/>
      <c r="U226" s="5"/>
      <c r="V226" s="5"/>
      <c r="W226" s="5"/>
      <c r="X226" s="7"/>
      <c r="Y226" s="6"/>
      <c r="Z226" s="5"/>
    </row>
    <row r="227" spans="1:26" ht="12.7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  <c r="M227" s="5"/>
      <c r="N227" s="6"/>
      <c r="O227" s="6"/>
      <c r="P227" s="6"/>
      <c r="Q227" s="6"/>
      <c r="R227" s="6"/>
      <c r="S227" s="35"/>
      <c r="T227" s="5"/>
      <c r="U227" s="5"/>
      <c r="V227" s="5"/>
      <c r="W227" s="5"/>
      <c r="X227" s="7"/>
      <c r="Y227" s="6"/>
      <c r="Z227" s="5"/>
    </row>
    <row r="228" spans="1:26" ht="12.7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  <c r="M228" s="5"/>
      <c r="N228" s="6"/>
      <c r="O228" s="6"/>
      <c r="P228" s="6"/>
      <c r="Q228" s="6"/>
      <c r="R228" s="6"/>
      <c r="S228" s="35"/>
      <c r="T228" s="5"/>
      <c r="U228" s="5"/>
      <c r="V228" s="5"/>
      <c r="W228" s="5"/>
      <c r="X228" s="7"/>
      <c r="Y228" s="6"/>
      <c r="Z228" s="5"/>
    </row>
    <row r="229" spans="1:26" ht="12.7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  <c r="M229" s="5"/>
      <c r="N229" s="6"/>
      <c r="O229" s="6"/>
      <c r="P229" s="6"/>
      <c r="Q229" s="6"/>
      <c r="R229" s="6"/>
      <c r="S229" s="35"/>
      <c r="T229" s="5"/>
      <c r="U229" s="5"/>
      <c r="V229" s="5"/>
      <c r="W229" s="5"/>
      <c r="X229" s="7"/>
      <c r="Y229" s="6"/>
      <c r="Z229" s="5"/>
    </row>
    <row r="230" spans="1:26" ht="12.7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  <c r="M230" s="5"/>
      <c r="N230" s="6"/>
      <c r="O230" s="6"/>
      <c r="P230" s="6"/>
      <c r="Q230" s="6"/>
      <c r="R230" s="6"/>
      <c r="S230" s="35"/>
      <c r="T230" s="5"/>
      <c r="U230" s="5"/>
      <c r="V230" s="5"/>
      <c r="W230" s="5"/>
      <c r="X230" s="7"/>
      <c r="Y230" s="6"/>
      <c r="Z230" s="5"/>
    </row>
    <row r="231" spans="1:26" ht="12.7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  <c r="M231" s="5"/>
      <c r="N231" s="6"/>
      <c r="O231" s="6"/>
      <c r="P231" s="6"/>
      <c r="Q231" s="6"/>
      <c r="R231" s="6"/>
      <c r="S231" s="35"/>
      <c r="T231" s="5"/>
      <c r="U231" s="5"/>
      <c r="V231" s="5"/>
      <c r="W231" s="5"/>
      <c r="X231" s="7"/>
      <c r="Y231" s="6"/>
      <c r="Z231" s="5"/>
    </row>
    <row r="232" spans="1:26" ht="12.7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  <c r="M232" s="5"/>
      <c r="N232" s="6"/>
      <c r="O232" s="6"/>
      <c r="P232" s="6"/>
      <c r="Q232" s="6"/>
      <c r="R232" s="6"/>
      <c r="S232" s="35"/>
      <c r="T232" s="5"/>
      <c r="U232" s="5"/>
      <c r="V232" s="5"/>
      <c r="W232" s="5"/>
      <c r="X232" s="7"/>
      <c r="Y232" s="6"/>
      <c r="Z232" s="5"/>
    </row>
    <row r="233" spans="1:26" ht="12.7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  <c r="M233" s="5"/>
      <c r="N233" s="6"/>
      <c r="O233" s="6"/>
      <c r="P233" s="6"/>
      <c r="Q233" s="6"/>
      <c r="R233" s="6"/>
      <c r="S233" s="35"/>
      <c r="T233" s="5"/>
      <c r="U233" s="5"/>
      <c r="V233" s="5"/>
      <c r="W233" s="5"/>
      <c r="X233" s="7"/>
      <c r="Y233" s="6"/>
      <c r="Z233" s="5"/>
    </row>
    <row r="234" spans="1:26" ht="12.7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  <c r="M234" s="5"/>
      <c r="N234" s="6"/>
      <c r="O234" s="6"/>
      <c r="P234" s="6"/>
      <c r="Q234" s="6"/>
      <c r="R234" s="6"/>
      <c r="S234" s="35"/>
      <c r="T234" s="5"/>
      <c r="U234" s="5"/>
      <c r="V234" s="5"/>
      <c r="W234" s="5"/>
      <c r="X234" s="7"/>
      <c r="Y234" s="6"/>
      <c r="Z234" s="5"/>
    </row>
    <row r="235" spans="1:26" ht="12.7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  <c r="M235" s="5"/>
      <c r="N235" s="6"/>
      <c r="O235" s="6"/>
      <c r="P235" s="6"/>
      <c r="Q235" s="6"/>
      <c r="R235" s="6"/>
      <c r="S235" s="35"/>
      <c r="T235" s="5"/>
      <c r="U235" s="5"/>
      <c r="V235" s="5"/>
      <c r="W235" s="5"/>
      <c r="X235" s="7"/>
      <c r="Y235" s="6"/>
      <c r="Z235" s="5"/>
    </row>
    <row r="236" spans="1:26" ht="12.7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  <c r="M236" s="5"/>
      <c r="N236" s="6"/>
      <c r="O236" s="6"/>
      <c r="P236" s="6"/>
      <c r="Q236" s="6"/>
      <c r="R236" s="6"/>
      <c r="S236" s="35"/>
      <c r="T236" s="5"/>
      <c r="U236" s="5"/>
      <c r="V236" s="5"/>
      <c r="W236" s="5"/>
      <c r="X236" s="7"/>
      <c r="Y236" s="6"/>
      <c r="Z236" s="5"/>
    </row>
    <row r="237" spans="1:26" ht="12.7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  <c r="M237" s="5"/>
      <c r="N237" s="6"/>
      <c r="O237" s="6"/>
      <c r="P237" s="6"/>
      <c r="Q237" s="6"/>
      <c r="R237" s="6"/>
      <c r="S237" s="35"/>
      <c r="T237" s="5"/>
      <c r="U237" s="5"/>
      <c r="V237" s="5"/>
      <c r="W237" s="5"/>
      <c r="X237" s="7"/>
      <c r="Y237" s="6"/>
      <c r="Z237" s="5"/>
    </row>
    <row r="238" spans="1:26" ht="12.7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  <c r="M238" s="5"/>
      <c r="N238" s="6"/>
      <c r="O238" s="6"/>
      <c r="P238" s="6"/>
      <c r="Q238" s="6"/>
      <c r="R238" s="6"/>
      <c r="S238" s="35"/>
      <c r="T238" s="5"/>
      <c r="U238" s="5"/>
      <c r="V238" s="5"/>
      <c r="W238" s="5"/>
      <c r="X238" s="7"/>
      <c r="Y238" s="6"/>
      <c r="Z238" s="5"/>
    </row>
    <row r="239" spans="1:26" ht="12.7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  <c r="M239" s="5"/>
      <c r="N239" s="6"/>
      <c r="O239" s="6"/>
      <c r="P239" s="6"/>
      <c r="Q239" s="6"/>
      <c r="R239" s="6"/>
      <c r="S239" s="35"/>
      <c r="T239" s="5"/>
      <c r="U239" s="5"/>
      <c r="V239" s="5"/>
      <c r="W239" s="5"/>
      <c r="X239" s="7"/>
      <c r="Y239" s="6"/>
      <c r="Z239" s="5"/>
    </row>
    <row r="240" spans="1:26" ht="12.7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  <c r="M240" s="5"/>
      <c r="N240" s="6"/>
      <c r="O240" s="6"/>
      <c r="P240" s="6"/>
      <c r="Q240" s="6"/>
      <c r="R240" s="6"/>
      <c r="S240" s="35"/>
      <c r="T240" s="5"/>
      <c r="U240" s="5"/>
      <c r="V240" s="5"/>
      <c r="W240" s="5"/>
      <c r="X240" s="7"/>
      <c r="Y240" s="6"/>
      <c r="Z240" s="5"/>
    </row>
    <row r="241" spans="1:26" ht="12.7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  <c r="M241" s="5"/>
      <c r="N241" s="6"/>
      <c r="O241" s="6"/>
      <c r="P241" s="6"/>
      <c r="Q241" s="6"/>
      <c r="R241" s="6"/>
      <c r="S241" s="35"/>
      <c r="T241" s="5"/>
      <c r="U241" s="5"/>
      <c r="V241" s="5"/>
      <c r="W241" s="5"/>
      <c r="X241" s="7"/>
      <c r="Y241" s="6"/>
      <c r="Z241" s="5"/>
    </row>
    <row r="242" spans="1:26" ht="12.7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  <c r="M242" s="5"/>
      <c r="N242" s="6"/>
      <c r="O242" s="6"/>
      <c r="P242" s="6"/>
      <c r="Q242" s="6"/>
      <c r="R242" s="6"/>
      <c r="S242" s="35"/>
      <c r="T242" s="5"/>
      <c r="U242" s="5"/>
      <c r="V242" s="5"/>
      <c r="W242" s="5"/>
      <c r="X242" s="7"/>
      <c r="Y242" s="6"/>
      <c r="Z242" s="5"/>
    </row>
    <row r="243" spans="1:26" ht="12.7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  <c r="M243" s="5"/>
      <c r="N243" s="6"/>
      <c r="O243" s="6"/>
      <c r="P243" s="6"/>
      <c r="Q243" s="6"/>
      <c r="R243" s="6"/>
      <c r="S243" s="35"/>
      <c r="T243" s="5"/>
      <c r="U243" s="5"/>
      <c r="V243" s="5"/>
      <c r="W243" s="5"/>
      <c r="X243" s="7"/>
      <c r="Y243" s="6"/>
      <c r="Z243" s="5"/>
    </row>
    <row r="244" spans="1:26" ht="12.7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  <c r="M244" s="5"/>
      <c r="N244" s="6"/>
      <c r="O244" s="6"/>
      <c r="P244" s="6"/>
      <c r="Q244" s="6"/>
      <c r="R244" s="6"/>
      <c r="S244" s="35"/>
      <c r="T244" s="5"/>
      <c r="U244" s="5"/>
      <c r="V244" s="5"/>
      <c r="W244" s="5"/>
      <c r="X244" s="7"/>
      <c r="Y244" s="6"/>
      <c r="Z244" s="5"/>
    </row>
    <row r="245" spans="1:26" ht="12.7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  <c r="M245" s="5"/>
      <c r="N245" s="6"/>
      <c r="O245" s="6"/>
      <c r="P245" s="6"/>
      <c r="Q245" s="6"/>
      <c r="R245" s="6"/>
      <c r="S245" s="35"/>
      <c r="T245" s="5"/>
      <c r="U245" s="5"/>
      <c r="V245" s="5"/>
      <c r="W245" s="5"/>
      <c r="X245" s="7"/>
      <c r="Y245" s="6"/>
      <c r="Z245" s="5"/>
    </row>
    <row r="246" spans="1:26" ht="12.7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  <c r="M246" s="5"/>
      <c r="N246" s="6"/>
      <c r="O246" s="6"/>
      <c r="P246" s="6"/>
      <c r="Q246" s="6"/>
      <c r="R246" s="6"/>
      <c r="S246" s="35"/>
      <c r="T246" s="5"/>
      <c r="U246" s="5"/>
      <c r="V246" s="5"/>
      <c r="W246" s="5"/>
      <c r="X246" s="7"/>
      <c r="Y246" s="6"/>
      <c r="Z246" s="5"/>
    </row>
    <row r="247" spans="1:26" ht="12.7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  <c r="M247" s="5"/>
      <c r="N247" s="6"/>
      <c r="O247" s="6"/>
      <c r="P247" s="6"/>
      <c r="Q247" s="6"/>
      <c r="R247" s="6"/>
      <c r="S247" s="35"/>
      <c r="T247" s="5"/>
      <c r="U247" s="5"/>
      <c r="V247" s="5"/>
      <c r="W247" s="5"/>
      <c r="X247" s="7"/>
      <c r="Y247" s="6"/>
      <c r="Z247" s="5"/>
    </row>
    <row r="248" spans="1:26" ht="12.7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  <c r="M248" s="5"/>
      <c r="N248" s="6"/>
      <c r="O248" s="6"/>
      <c r="P248" s="6"/>
      <c r="Q248" s="6"/>
      <c r="R248" s="6"/>
      <c r="S248" s="35"/>
      <c r="T248" s="5"/>
      <c r="U248" s="5"/>
      <c r="V248" s="5"/>
      <c r="W248" s="5"/>
      <c r="X248" s="7"/>
      <c r="Y248" s="6"/>
      <c r="Z248" s="5"/>
    </row>
    <row r="249" spans="1:26" ht="12.7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  <c r="M249" s="5"/>
      <c r="N249" s="6"/>
      <c r="O249" s="6"/>
      <c r="P249" s="6"/>
      <c r="Q249" s="6"/>
      <c r="R249" s="6"/>
      <c r="S249" s="35"/>
      <c r="T249" s="5"/>
      <c r="U249" s="5"/>
      <c r="V249" s="5"/>
      <c r="W249" s="5"/>
      <c r="X249" s="7"/>
      <c r="Y249" s="6"/>
      <c r="Z249" s="5"/>
    </row>
    <row r="250" spans="1:26" ht="12.7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  <c r="M250" s="5"/>
      <c r="N250" s="6"/>
      <c r="O250" s="6"/>
      <c r="P250" s="6"/>
      <c r="Q250" s="6"/>
      <c r="R250" s="6"/>
      <c r="S250" s="35"/>
      <c r="T250" s="5"/>
      <c r="U250" s="5"/>
      <c r="V250" s="5"/>
      <c r="W250" s="5"/>
      <c r="X250" s="7"/>
      <c r="Y250" s="6"/>
      <c r="Z250" s="5"/>
    </row>
    <row r="251" spans="1:26" ht="12.7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  <c r="M251" s="5"/>
      <c r="N251" s="6"/>
      <c r="O251" s="6"/>
      <c r="P251" s="6"/>
      <c r="Q251" s="6"/>
      <c r="R251" s="6"/>
      <c r="S251" s="35"/>
      <c r="T251" s="5"/>
      <c r="U251" s="5"/>
      <c r="V251" s="5"/>
      <c r="W251" s="5"/>
      <c r="X251" s="7"/>
      <c r="Y251" s="6"/>
      <c r="Z251" s="5"/>
    </row>
    <row r="252" spans="1:26" ht="12.7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  <c r="M252" s="5"/>
      <c r="N252" s="6"/>
      <c r="O252" s="6"/>
      <c r="P252" s="6"/>
      <c r="Q252" s="6"/>
      <c r="R252" s="6"/>
      <c r="S252" s="35"/>
      <c r="T252" s="5"/>
      <c r="U252" s="5"/>
      <c r="V252" s="5"/>
      <c r="W252" s="5"/>
      <c r="X252" s="7"/>
      <c r="Y252" s="6"/>
      <c r="Z252" s="5"/>
    </row>
    <row r="253" spans="1:26" ht="12.7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  <c r="M253" s="5"/>
      <c r="N253" s="6"/>
      <c r="O253" s="6"/>
      <c r="P253" s="6"/>
      <c r="Q253" s="6"/>
      <c r="R253" s="6"/>
      <c r="S253" s="35"/>
      <c r="T253" s="5"/>
      <c r="U253" s="5"/>
      <c r="V253" s="5"/>
      <c r="W253" s="5"/>
      <c r="X253" s="7"/>
      <c r="Y253" s="6"/>
      <c r="Z253" s="5"/>
    </row>
    <row r="254" spans="1:26" ht="12.7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  <c r="M254" s="5"/>
      <c r="N254" s="6"/>
      <c r="O254" s="6"/>
      <c r="P254" s="6"/>
      <c r="Q254" s="6"/>
      <c r="R254" s="6"/>
      <c r="S254" s="35"/>
      <c r="T254" s="5"/>
      <c r="U254" s="5"/>
      <c r="V254" s="5"/>
      <c r="W254" s="5"/>
      <c r="X254" s="7"/>
      <c r="Y254" s="6"/>
      <c r="Z254" s="5"/>
    </row>
    <row r="255" spans="1:26" ht="12.7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  <c r="M255" s="5"/>
      <c r="N255" s="6"/>
      <c r="O255" s="6"/>
      <c r="P255" s="6"/>
      <c r="Q255" s="6"/>
      <c r="R255" s="6"/>
      <c r="S255" s="35"/>
      <c r="T255" s="5"/>
      <c r="U255" s="5"/>
      <c r="V255" s="5"/>
      <c r="W255" s="5"/>
      <c r="X255" s="7"/>
      <c r="Y255" s="6"/>
      <c r="Z255" s="5"/>
    </row>
    <row r="256" spans="1:26" ht="12.7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  <c r="M256" s="5"/>
      <c r="N256" s="6"/>
      <c r="O256" s="6"/>
      <c r="P256" s="6"/>
      <c r="Q256" s="6"/>
      <c r="R256" s="6"/>
      <c r="S256" s="35"/>
      <c r="T256" s="5"/>
      <c r="U256" s="5"/>
      <c r="V256" s="5"/>
      <c r="W256" s="5"/>
      <c r="X256" s="7"/>
      <c r="Y256" s="6"/>
      <c r="Z256" s="5"/>
    </row>
    <row r="257" spans="1:26" ht="12.7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  <c r="M257" s="5"/>
      <c r="N257" s="6"/>
      <c r="O257" s="6"/>
      <c r="P257" s="6"/>
      <c r="Q257" s="6"/>
      <c r="R257" s="6"/>
      <c r="S257" s="35"/>
      <c r="T257" s="5"/>
      <c r="U257" s="5"/>
      <c r="V257" s="5"/>
      <c r="W257" s="5"/>
      <c r="X257" s="7"/>
      <c r="Y257" s="6"/>
      <c r="Z257" s="5"/>
    </row>
    <row r="258" spans="1:26" ht="12.7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  <c r="M258" s="5"/>
      <c r="N258" s="6"/>
      <c r="O258" s="6"/>
      <c r="P258" s="6"/>
      <c r="Q258" s="6"/>
      <c r="R258" s="6"/>
      <c r="S258" s="35"/>
      <c r="T258" s="5"/>
      <c r="U258" s="5"/>
      <c r="V258" s="5"/>
      <c r="W258" s="5"/>
      <c r="X258" s="7"/>
      <c r="Y258" s="6"/>
      <c r="Z258" s="5"/>
    </row>
    <row r="259" spans="1:26" ht="12.7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  <c r="M259" s="5"/>
      <c r="N259" s="6"/>
      <c r="O259" s="6"/>
      <c r="P259" s="6"/>
      <c r="Q259" s="6"/>
      <c r="R259" s="6"/>
      <c r="S259" s="35"/>
      <c r="T259" s="5"/>
      <c r="U259" s="5"/>
      <c r="V259" s="5"/>
      <c r="W259" s="5"/>
      <c r="X259" s="7"/>
      <c r="Y259" s="6"/>
      <c r="Z259" s="5"/>
    </row>
    <row r="260" spans="1:26" ht="12.7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  <c r="M260" s="5"/>
      <c r="N260" s="6"/>
      <c r="O260" s="6"/>
      <c r="P260" s="6"/>
      <c r="Q260" s="6"/>
      <c r="R260" s="6"/>
      <c r="S260" s="35"/>
      <c r="T260" s="5"/>
      <c r="U260" s="5"/>
      <c r="V260" s="5"/>
      <c r="W260" s="5"/>
      <c r="X260" s="7"/>
      <c r="Y260" s="6"/>
      <c r="Z260" s="5"/>
    </row>
    <row r="261" spans="1:26" ht="12.7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  <c r="M261" s="5"/>
      <c r="N261" s="6"/>
      <c r="O261" s="6"/>
      <c r="P261" s="6"/>
      <c r="Q261" s="6"/>
      <c r="R261" s="6"/>
      <c r="S261" s="35"/>
      <c r="T261" s="5"/>
      <c r="U261" s="5"/>
      <c r="V261" s="5"/>
      <c r="W261" s="5"/>
      <c r="X261" s="7"/>
      <c r="Y261" s="6"/>
      <c r="Z261" s="5"/>
    </row>
    <row r="262" spans="1:26" ht="12.7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  <c r="M262" s="5"/>
      <c r="N262" s="6"/>
      <c r="O262" s="6"/>
      <c r="P262" s="6"/>
      <c r="Q262" s="6"/>
      <c r="R262" s="6"/>
      <c r="S262" s="35"/>
      <c r="T262" s="5"/>
      <c r="U262" s="5"/>
      <c r="V262" s="5"/>
      <c r="W262" s="5"/>
      <c r="X262" s="7"/>
      <c r="Y262" s="6"/>
      <c r="Z262" s="5"/>
    </row>
    <row r="263" spans="1:26" ht="12.7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  <c r="M263" s="5"/>
      <c r="N263" s="6"/>
      <c r="O263" s="6"/>
      <c r="P263" s="6"/>
      <c r="Q263" s="6"/>
      <c r="R263" s="6"/>
      <c r="S263" s="35"/>
      <c r="T263" s="5"/>
      <c r="U263" s="5"/>
      <c r="V263" s="5"/>
      <c r="W263" s="5"/>
      <c r="X263" s="7"/>
      <c r="Y263" s="6"/>
      <c r="Z263" s="5"/>
    </row>
    <row r="264" spans="1:26" ht="12.7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  <c r="M264" s="5"/>
      <c r="N264" s="6"/>
      <c r="O264" s="6"/>
      <c r="P264" s="6"/>
      <c r="Q264" s="6"/>
      <c r="R264" s="6"/>
      <c r="S264" s="35"/>
      <c r="T264" s="5"/>
      <c r="U264" s="5"/>
      <c r="V264" s="5"/>
      <c r="W264" s="5"/>
      <c r="X264" s="7"/>
      <c r="Y264" s="6"/>
      <c r="Z264" s="5"/>
    </row>
    <row r="265" spans="1:26" ht="12.7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  <c r="M265" s="5"/>
      <c r="N265" s="6"/>
      <c r="O265" s="6"/>
      <c r="P265" s="6"/>
      <c r="Q265" s="6"/>
      <c r="R265" s="6"/>
      <c r="S265" s="35"/>
      <c r="T265" s="5"/>
      <c r="U265" s="5"/>
      <c r="V265" s="5"/>
      <c r="W265" s="5"/>
      <c r="X265" s="7"/>
      <c r="Y265" s="6"/>
      <c r="Z265" s="5"/>
    </row>
    <row r="266" spans="1:26" ht="12.7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  <c r="M266" s="5"/>
      <c r="N266" s="6"/>
      <c r="O266" s="6"/>
      <c r="P266" s="6"/>
      <c r="Q266" s="6"/>
      <c r="R266" s="6"/>
      <c r="S266" s="35"/>
      <c r="T266" s="5"/>
      <c r="U266" s="5"/>
      <c r="V266" s="5"/>
      <c r="W266" s="5"/>
      <c r="X266" s="7"/>
      <c r="Y266" s="6"/>
      <c r="Z266" s="5"/>
    </row>
    <row r="267" spans="1:26" ht="12.7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  <c r="M267" s="5"/>
      <c r="N267" s="6"/>
      <c r="O267" s="6"/>
      <c r="P267" s="6"/>
      <c r="Q267" s="6"/>
      <c r="R267" s="6"/>
      <c r="S267" s="35"/>
      <c r="T267" s="5"/>
      <c r="U267" s="5"/>
      <c r="V267" s="5"/>
      <c r="W267" s="5"/>
      <c r="X267" s="7"/>
      <c r="Y267" s="6"/>
      <c r="Z267" s="5"/>
    </row>
    <row r="268" spans="1:26" ht="12.7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  <c r="M268" s="5"/>
      <c r="N268" s="6"/>
      <c r="O268" s="6"/>
      <c r="P268" s="6"/>
      <c r="Q268" s="6"/>
      <c r="R268" s="6"/>
      <c r="S268" s="35"/>
      <c r="T268" s="5"/>
      <c r="U268" s="5"/>
      <c r="V268" s="5"/>
      <c r="W268" s="5"/>
      <c r="X268" s="7"/>
      <c r="Y268" s="6"/>
      <c r="Z268" s="5"/>
    </row>
    <row r="269" spans="1:26" ht="12.7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  <c r="M269" s="5"/>
      <c r="N269" s="6"/>
      <c r="O269" s="6"/>
      <c r="P269" s="6"/>
      <c r="Q269" s="6"/>
      <c r="R269" s="6"/>
      <c r="S269" s="35"/>
      <c r="T269" s="5"/>
      <c r="U269" s="5"/>
      <c r="V269" s="5"/>
      <c r="W269" s="5"/>
      <c r="X269" s="7"/>
      <c r="Y269" s="6"/>
      <c r="Z269" s="5"/>
    </row>
    <row r="270" spans="1:26" ht="12.7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  <c r="M270" s="5"/>
      <c r="N270" s="6"/>
      <c r="O270" s="6"/>
      <c r="P270" s="6"/>
      <c r="Q270" s="6"/>
      <c r="R270" s="6"/>
      <c r="S270" s="35"/>
      <c r="T270" s="5"/>
      <c r="U270" s="5"/>
      <c r="V270" s="5"/>
      <c r="W270" s="5"/>
      <c r="X270" s="7"/>
      <c r="Y270" s="6"/>
      <c r="Z270" s="5"/>
    </row>
    <row r="271" spans="1:26" ht="12.7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  <c r="M271" s="5"/>
      <c r="N271" s="6"/>
      <c r="O271" s="6"/>
      <c r="P271" s="6"/>
      <c r="Q271" s="6"/>
      <c r="R271" s="6"/>
      <c r="S271" s="35"/>
      <c r="T271" s="5"/>
      <c r="U271" s="5"/>
      <c r="V271" s="5"/>
      <c r="W271" s="5"/>
      <c r="X271" s="7"/>
      <c r="Y271" s="6"/>
      <c r="Z271" s="5"/>
    </row>
    <row r="272" spans="1:26" ht="12.7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  <c r="M272" s="5"/>
      <c r="N272" s="6"/>
      <c r="O272" s="6"/>
      <c r="P272" s="6"/>
      <c r="Q272" s="6"/>
      <c r="R272" s="6"/>
      <c r="S272" s="35"/>
      <c r="T272" s="5"/>
      <c r="U272" s="5"/>
      <c r="V272" s="5"/>
      <c r="W272" s="5"/>
      <c r="X272" s="7"/>
      <c r="Y272" s="6"/>
      <c r="Z272" s="5"/>
    </row>
    <row r="273" spans="1:26" ht="12.7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  <c r="M273" s="5"/>
      <c r="N273" s="6"/>
      <c r="O273" s="6"/>
      <c r="P273" s="6"/>
      <c r="Q273" s="6"/>
      <c r="R273" s="6"/>
      <c r="S273" s="35"/>
      <c r="T273" s="5"/>
      <c r="U273" s="5"/>
      <c r="V273" s="5"/>
      <c r="W273" s="5"/>
      <c r="X273" s="7"/>
      <c r="Y273" s="6"/>
      <c r="Z273" s="5"/>
    </row>
    <row r="274" spans="1:26" ht="12.7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  <c r="M274" s="5"/>
      <c r="N274" s="6"/>
      <c r="O274" s="6"/>
      <c r="P274" s="6"/>
      <c r="Q274" s="6"/>
      <c r="R274" s="6"/>
      <c r="S274" s="35"/>
      <c r="T274" s="5"/>
      <c r="U274" s="5"/>
      <c r="V274" s="5"/>
      <c r="W274" s="5"/>
      <c r="X274" s="7"/>
      <c r="Y274" s="6"/>
      <c r="Z274" s="5"/>
    </row>
    <row r="275" spans="1:26" ht="12.7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  <c r="M275" s="5"/>
      <c r="N275" s="6"/>
      <c r="O275" s="6"/>
      <c r="P275" s="6"/>
      <c r="Q275" s="6"/>
      <c r="R275" s="6"/>
      <c r="S275" s="35"/>
      <c r="T275" s="5"/>
      <c r="U275" s="5"/>
      <c r="V275" s="5"/>
      <c r="W275" s="5"/>
      <c r="X275" s="7"/>
      <c r="Y275" s="6"/>
      <c r="Z275" s="5"/>
    </row>
    <row r="276" spans="1:26" ht="12.7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  <c r="M276" s="5"/>
      <c r="N276" s="6"/>
      <c r="O276" s="6"/>
      <c r="P276" s="6"/>
      <c r="Q276" s="6"/>
      <c r="R276" s="6"/>
      <c r="S276" s="35"/>
      <c r="T276" s="5"/>
      <c r="U276" s="5"/>
      <c r="V276" s="5"/>
      <c r="W276" s="5"/>
      <c r="X276" s="7"/>
      <c r="Y276" s="6"/>
      <c r="Z276" s="5"/>
    </row>
    <row r="277" spans="1:26" ht="12.7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  <c r="M277" s="5"/>
      <c r="N277" s="6"/>
      <c r="O277" s="6"/>
      <c r="P277" s="6"/>
      <c r="Q277" s="6"/>
      <c r="R277" s="6"/>
      <c r="S277" s="35"/>
      <c r="T277" s="5"/>
      <c r="U277" s="5"/>
      <c r="V277" s="5"/>
      <c r="W277" s="5"/>
      <c r="X277" s="7"/>
      <c r="Y277" s="6"/>
      <c r="Z277" s="5"/>
    </row>
    <row r="278" spans="1:26" ht="12.7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  <c r="M278" s="5"/>
      <c r="N278" s="6"/>
      <c r="O278" s="6"/>
      <c r="P278" s="6"/>
      <c r="Q278" s="6"/>
      <c r="R278" s="6"/>
      <c r="S278" s="35"/>
      <c r="T278" s="5"/>
      <c r="U278" s="5"/>
      <c r="V278" s="5"/>
      <c r="W278" s="5"/>
      <c r="X278" s="7"/>
      <c r="Y278" s="6"/>
      <c r="Z278" s="5"/>
    </row>
    <row r="279" spans="1:26" ht="12.7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  <c r="M279" s="5"/>
      <c r="N279" s="6"/>
      <c r="O279" s="6"/>
      <c r="P279" s="6"/>
      <c r="Q279" s="6"/>
      <c r="R279" s="6"/>
      <c r="S279" s="35"/>
      <c r="T279" s="5"/>
      <c r="U279" s="5"/>
      <c r="V279" s="5"/>
      <c r="W279" s="5"/>
      <c r="X279" s="7"/>
      <c r="Y279" s="6"/>
      <c r="Z279" s="5"/>
    </row>
    <row r="280" spans="1:26" ht="12.7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  <c r="M280" s="5"/>
      <c r="N280" s="6"/>
      <c r="O280" s="6"/>
      <c r="P280" s="6"/>
      <c r="Q280" s="6"/>
      <c r="R280" s="6"/>
      <c r="S280" s="35"/>
      <c r="T280" s="5"/>
      <c r="U280" s="5"/>
      <c r="V280" s="5"/>
      <c r="W280" s="5"/>
      <c r="X280" s="7"/>
      <c r="Y280" s="6"/>
      <c r="Z280" s="5"/>
    </row>
    <row r="281" spans="1:26" ht="12.7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  <c r="M281" s="5"/>
      <c r="N281" s="6"/>
      <c r="O281" s="6"/>
      <c r="P281" s="6"/>
      <c r="Q281" s="6"/>
      <c r="R281" s="6"/>
      <c r="S281" s="35"/>
      <c r="T281" s="5"/>
      <c r="U281" s="5"/>
      <c r="V281" s="5"/>
      <c r="W281" s="5"/>
      <c r="X281" s="7"/>
      <c r="Y281" s="6"/>
      <c r="Z281" s="5"/>
    </row>
    <row r="282" spans="1:26" ht="12.7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  <c r="M282" s="5"/>
      <c r="N282" s="6"/>
      <c r="O282" s="6"/>
      <c r="P282" s="6"/>
      <c r="Q282" s="6"/>
      <c r="R282" s="6"/>
      <c r="S282" s="35"/>
      <c r="T282" s="5"/>
      <c r="U282" s="5"/>
      <c r="V282" s="5"/>
      <c r="W282" s="5"/>
      <c r="X282" s="7"/>
      <c r="Y282" s="6"/>
      <c r="Z282" s="5"/>
    </row>
    <row r="283" spans="1:26" ht="12.7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  <c r="M283" s="5"/>
      <c r="N283" s="6"/>
      <c r="O283" s="6"/>
      <c r="P283" s="6"/>
      <c r="Q283" s="6"/>
      <c r="R283" s="6"/>
      <c r="S283" s="35"/>
      <c r="T283" s="5"/>
      <c r="U283" s="5"/>
      <c r="V283" s="5"/>
      <c r="W283" s="5"/>
      <c r="X283" s="7"/>
      <c r="Y283" s="6"/>
      <c r="Z283" s="5"/>
    </row>
    <row r="284" spans="1:26" ht="12.7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  <c r="M284" s="5"/>
      <c r="N284" s="6"/>
      <c r="O284" s="6"/>
      <c r="P284" s="6"/>
      <c r="Q284" s="6"/>
      <c r="R284" s="6"/>
      <c r="S284" s="35"/>
      <c r="T284" s="5"/>
      <c r="U284" s="5"/>
      <c r="V284" s="5"/>
      <c r="W284" s="5"/>
      <c r="X284" s="7"/>
      <c r="Y284" s="6"/>
      <c r="Z284" s="5"/>
    </row>
    <row r="285" spans="1:26" ht="12.7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  <c r="M285" s="5"/>
      <c r="N285" s="6"/>
      <c r="O285" s="6"/>
      <c r="P285" s="6"/>
      <c r="Q285" s="6"/>
      <c r="R285" s="6"/>
      <c r="S285" s="35"/>
      <c r="T285" s="5"/>
      <c r="U285" s="5"/>
      <c r="V285" s="5"/>
      <c r="W285" s="5"/>
      <c r="X285" s="7"/>
      <c r="Y285" s="6"/>
      <c r="Z285" s="5"/>
    </row>
    <row r="286" spans="1:26" ht="12.7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  <c r="M286" s="5"/>
      <c r="N286" s="6"/>
      <c r="O286" s="6"/>
      <c r="P286" s="6"/>
      <c r="Q286" s="6"/>
      <c r="R286" s="6"/>
      <c r="S286" s="35"/>
      <c r="T286" s="5"/>
      <c r="U286" s="5"/>
      <c r="V286" s="5"/>
      <c r="W286" s="5"/>
      <c r="X286" s="7"/>
      <c r="Y286" s="6"/>
      <c r="Z286" s="5"/>
    </row>
    <row r="287" spans="1:26" ht="12.7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  <c r="M287" s="5"/>
      <c r="N287" s="6"/>
      <c r="O287" s="6"/>
      <c r="P287" s="6"/>
      <c r="Q287" s="6"/>
      <c r="R287" s="6"/>
      <c r="S287" s="35"/>
      <c r="T287" s="5"/>
      <c r="U287" s="5"/>
      <c r="V287" s="5"/>
      <c r="W287" s="5"/>
      <c r="X287" s="7"/>
      <c r="Y287" s="6"/>
      <c r="Z287" s="5"/>
    </row>
    <row r="288" spans="1:26" ht="12.7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  <c r="M288" s="5"/>
      <c r="N288" s="6"/>
      <c r="O288" s="6"/>
      <c r="P288" s="6"/>
      <c r="Q288" s="6"/>
      <c r="R288" s="6"/>
      <c r="S288" s="35"/>
      <c r="T288" s="5"/>
      <c r="U288" s="5"/>
      <c r="V288" s="5"/>
      <c r="W288" s="5"/>
      <c r="X288" s="7"/>
      <c r="Y288" s="6"/>
      <c r="Z288" s="5"/>
    </row>
    <row r="289" spans="1:26" ht="12.7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  <c r="M289" s="5"/>
      <c r="N289" s="6"/>
      <c r="O289" s="6"/>
      <c r="P289" s="6"/>
      <c r="Q289" s="6"/>
      <c r="R289" s="6"/>
      <c r="S289" s="35"/>
      <c r="T289" s="5"/>
      <c r="U289" s="5"/>
      <c r="V289" s="5"/>
      <c r="W289" s="5"/>
      <c r="X289" s="7"/>
      <c r="Y289" s="6"/>
      <c r="Z289" s="5"/>
    </row>
    <row r="290" spans="1:26" ht="12.7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  <c r="M290" s="5"/>
      <c r="N290" s="6"/>
      <c r="O290" s="6"/>
      <c r="P290" s="6"/>
      <c r="Q290" s="6"/>
      <c r="R290" s="6"/>
      <c r="S290" s="35"/>
      <c r="T290" s="5"/>
      <c r="U290" s="5"/>
      <c r="V290" s="5"/>
      <c r="W290" s="5"/>
      <c r="X290" s="7"/>
      <c r="Y290" s="6"/>
      <c r="Z290" s="5"/>
    </row>
    <row r="291" spans="1:26" ht="12.7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  <c r="M291" s="5"/>
      <c r="N291" s="6"/>
      <c r="O291" s="6"/>
      <c r="P291" s="6"/>
      <c r="Q291" s="6"/>
      <c r="R291" s="6"/>
      <c r="S291" s="35"/>
      <c r="T291" s="5"/>
      <c r="U291" s="5"/>
      <c r="V291" s="5"/>
      <c r="W291" s="5"/>
      <c r="X291" s="7"/>
      <c r="Y291" s="6"/>
      <c r="Z291" s="5"/>
    </row>
    <row r="292" spans="1:26" ht="12.7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  <c r="M292" s="5"/>
      <c r="N292" s="6"/>
      <c r="O292" s="6"/>
      <c r="P292" s="6"/>
      <c r="Q292" s="6"/>
      <c r="R292" s="6"/>
      <c r="S292" s="35"/>
      <c r="T292" s="5"/>
      <c r="U292" s="5"/>
      <c r="V292" s="5"/>
      <c r="W292" s="5"/>
      <c r="X292" s="7"/>
      <c r="Y292" s="6"/>
      <c r="Z292" s="5"/>
    </row>
    <row r="293" spans="1:26" ht="12.7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  <c r="M293" s="5"/>
      <c r="N293" s="6"/>
      <c r="O293" s="6"/>
      <c r="P293" s="6"/>
      <c r="Q293" s="6"/>
      <c r="R293" s="6"/>
      <c r="S293" s="35"/>
      <c r="T293" s="5"/>
      <c r="U293" s="5"/>
      <c r="V293" s="5"/>
      <c r="W293" s="5"/>
      <c r="X293" s="7"/>
      <c r="Y293" s="6"/>
      <c r="Z293" s="5"/>
    </row>
    <row r="294" spans="1:26" ht="12.7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  <c r="M294" s="5"/>
      <c r="N294" s="6"/>
      <c r="O294" s="6"/>
      <c r="P294" s="6"/>
      <c r="Q294" s="6"/>
      <c r="R294" s="6"/>
      <c r="S294" s="35"/>
      <c r="T294" s="5"/>
      <c r="U294" s="5"/>
      <c r="V294" s="5"/>
      <c r="W294" s="5"/>
      <c r="X294" s="7"/>
      <c r="Y294" s="6"/>
      <c r="Z294" s="5"/>
    </row>
    <row r="295" spans="1:26" ht="12.7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  <c r="M295" s="5"/>
      <c r="N295" s="6"/>
      <c r="O295" s="6"/>
      <c r="P295" s="6"/>
      <c r="Q295" s="6"/>
      <c r="R295" s="6"/>
      <c r="S295" s="35"/>
      <c r="T295" s="5"/>
      <c r="U295" s="5"/>
      <c r="V295" s="5"/>
      <c r="W295" s="5"/>
      <c r="X295" s="7"/>
      <c r="Y295" s="6"/>
      <c r="Z295" s="5"/>
    </row>
    <row r="296" spans="1:26" ht="12.7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  <c r="M296" s="5"/>
      <c r="N296" s="6"/>
      <c r="O296" s="6"/>
      <c r="P296" s="6"/>
      <c r="Q296" s="6"/>
      <c r="R296" s="6"/>
      <c r="S296" s="35"/>
      <c r="T296" s="5"/>
      <c r="U296" s="5"/>
      <c r="V296" s="5"/>
      <c r="W296" s="5"/>
      <c r="X296" s="7"/>
      <c r="Y296" s="6"/>
      <c r="Z296" s="5"/>
    </row>
    <row r="297" spans="1:26" ht="12.7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  <c r="M297" s="5"/>
      <c r="N297" s="6"/>
      <c r="O297" s="6"/>
      <c r="P297" s="6"/>
      <c r="Q297" s="6"/>
      <c r="R297" s="6"/>
      <c r="S297" s="35"/>
      <c r="T297" s="5"/>
      <c r="U297" s="5"/>
      <c r="V297" s="5"/>
      <c r="W297" s="5"/>
      <c r="X297" s="7"/>
      <c r="Y297" s="6"/>
      <c r="Z297" s="5"/>
    </row>
    <row r="298" spans="1:26" ht="12.7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  <c r="M298" s="5"/>
      <c r="N298" s="6"/>
      <c r="O298" s="6"/>
      <c r="P298" s="6"/>
      <c r="Q298" s="6"/>
      <c r="R298" s="6"/>
      <c r="S298" s="35"/>
      <c r="T298" s="5"/>
      <c r="U298" s="5"/>
      <c r="V298" s="5"/>
      <c r="W298" s="5"/>
      <c r="X298" s="7"/>
      <c r="Y298" s="6"/>
      <c r="Z298" s="5"/>
    </row>
    <row r="299" spans="1:26" ht="12.7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  <c r="M299" s="5"/>
      <c r="N299" s="6"/>
      <c r="O299" s="6"/>
      <c r="P299" s="6"/>
      <c r="Q299" s="6"/>
      <c r="R299" s="6"/>
      <c r="S299" s="35"/>
      <c r="T299" s="5"/>
      <c r="U299" s="5"/>
      <c r="V299" s="5"/>
      <c r="W299" s="5"/>
      <c r="X299" s="7"/>
      <c r="Y299" s="6"/>
      <c r="Z299" s="5"/>
    </row>
    <row r="300" spans="1:26" ht="12.7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  <c r="M300" s="5"/>
      <c r="N300" s="6"/>
      <c r="O300" s="6"/>
      <c r="P300" s="6"/>
      <c r="Q300" s="6"/>
      <c r="R300" s="6"/>
      <c r="S300" s="35"/>
      <c r="T300" s="5"/>
      <c r="U300" s="5"/>
      <c r="V300" s="5"/>
      <c r="W300" s="5"/>
      <c r="X300" s="7"/>
      <c r="Y300" s="6"/>
      <c r="Z300" s="5"/>
    </row>
    <row r="301" spans="1:26" ht="12.7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  <c r="M301" s="5"/>
      <c r="N301" s="6"/>
      <c r="O301" s="6"/>
      <c r="P301" s="6"/>
      <c r="Q301" s="6"/>
      <c r="R301" s="6"/>
      <c r="S301" s="35"/>
      <c r="T301" s="5"/>
      <c r="U301" s="5"/>
      <c r="V301" s="5"/>
      <c r="W301" s="5"/>
      <c r="X301" s="7"/>
      <c r="Y301" s="6"/>
      <c r="Z301" s="5"/>
    </row>
    <row r="302" spans="1:26" ht="12.7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  <c r="M302" s="5"/>
      <c r="N302" s="6"/>
      <c r="O302" s="6"/>
      <c r="P302" s="6"/>
      <c r="Q302" s="6"/>
      <c r="R302" s="6"/>
      <c r="S302" s="35"/>
      <c r="T302" s="5"/>
      <c r="U302" s="5"/>
      <c r="V302" s="5"/>
      <c r="W302" s="5"/>
      <c r="X302" s="7"/>
      <c r="Y302" s="6"/>
      <c r="Z302" s="5"/>
    </row>
    <row r="303" spans="1:26" ht="12.7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  <c r="M303" s="5"/>
      <c r="N303" s="6"/>
      <c r="O303" s="6"/>
      <c r="P303" s="6"/>
      <c r="Q303" s="6"/>
      <c r="R303" s="6"/>
      <c r="S303" s="35"/>
      <c r="T303" s="5"/>
      <c r="U303" s="5"/>
      <c r="V303" s="5"/>
      <c r="W303" s="5"/>
      <c r="X303" s="7"/>
      <c r="Y303" s="6"/>
      <c r="Z303" s="5"/>
    </row>
    <row r="304" spans="1:26" ht="12.7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  <c r="M304" s="5"/>
      <c r="N304" s="6"/>
      <c r="O304" s="6"/>
      <c r="P304" s="6"/>
      <c r="Q304" s="6"/>
      <c r="R304" s="6"/>
      <c r="S304" s="35"/>
      <c r="T304" s="5"/>
      <c r="U304" s="5"/>
      <c r="V304" s="5"/>
      <c r="W304" s="5"/>
      <c r="X304" s="7"/>
      <c r="Y304" s="6"/>
      <c r="Z304" s="5"/>
    </row>
    <row r="305" spans="1:26" ht="12.7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  <c r="M305" s="5"/>
      <c r="N305" s="6"/>
      <c r="O305" s="6"/>
      <c r="P305" s="6"/>
      <c r="Q305" s="6"/>
      <c r="R305" s="6"/>
      <c r="S305" s="35"/>
      <c r="T305" s="5"/>
      <c r="U305" s="5"/>
      <c r="V305" s="5"/>
      <c r="W305" s="5"/>
      <c r="X305" s="7"/>
      <c r="Y305" s="6"/>
      <c r="Z305" s="5"/>
    </row>
    <row r="306" spans="1:26" ht="12.7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  <c r="M306" s="5"/>
      <c r="N306" s="6"/>
      <c r="O306" s="6"/>
      <c r="P306" s="6"/>
      <c r="Q306" s="6"/>
      <c r="R306" s="6"/>
      <c r="S306" s="35"/>
      <c r="T306" s="5"/>
      <c r="U306" s="5"/>
      <c r="V306" s="5"/>
      <c r="W306" s="5"/>
      <c r="X306" s="7"/>
      <c r="Y306" s="6"/>
      <c r="Z306" s="5"/>
    </row>
    <row r="307" spans="1:26" ht="12.7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  <c r="M307" s="5"/>
      <c r="N307" s="6"/>
      <c r="O307" s="6"/>
      <c r="P307" s="6"/>
      <c r="Q307" s="6"/>
      <c r="R307" s="6"/>
      <c r="S307" s="35"/>
      <c r="T307" s="5"/>
      <c r="U307" s="5"/>
      <c r="V307" s="5"/>
      <c r="W307" s="5"/>
      <c r="X307" s="7"/>
      <c r="Y307" s="6"/>
      <c r="Z307" s="5"/>
    </row>
    <row r="308" spans="1:26" ht="12.7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  <c r="M308" s="5"/>
      <c r="N308" s="6"/>
      <c r="O308" s="6"/>
      <c r="P308" s="6"/>
      <c r="Q308" s="6"/>
      <c r="R308" s="6"/>
      <c r="S308" s="35"/>
      <c r="T308" s="5"/>
      <c r="U308" s="5"/>
      <c r="V308" s="5"/>
      <c r="W308" s="5"/>
      <c r="X308" s="7"/>
      <c r="Y308" s="6"/>
      <c r="Z308" s="5"/>
    </row>
    <row r="309" spans="1:26" ht="12.7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  <c r="M309" s="5"/>
      <c r="N309" s="6"/>
      <c r="O309" s="6"/>
      <c r="P309" s="6"/>
      <c r="Q309" s="6"/>
      <c r="R309" s="6"/>
      <c r="S309" s="35"/>
      <c r="T309" s="5"/>
      <c r="U309" s="5"/>
      <c r="V309" s="5"/>
      <c r="W309" s="5"/>
      <c r="X309" s="7"/>
      <c r="Y309" s="6"/>
      <c r="Z309" s="5"/>
    </row>
    <row r="310" spans="1:26" ht="12.7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  <c r="M310" s="5"/>
      <c r="N310" s="6"/>
      <c r="O310" s="6"/>
      <c r="P310" s="6"/>
      <c r="Q310" s="6"/>
      <c r="R310" s="6"/>
      <c r="S310" s="35"/>
      <c r="T310" s="5"/>
      <c r="U310" s="5"/>
      <c r="V310" s="5"/>
      <c r="W310" s="5"/>
      <c r="X310" s="7"/>
      <c r="Y310" s="6"/>
      <c r="Z310" s="5"/>
    </row>
    <row r="311" spans="1:26" ht="12.7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  <c r="M311" s="5"/>
      <c r="N311" s="6"/>
      <c r="O311" s="6"/>
      <c r="P311" s="6"/>
      <c r="Q311" s="6"/>
      <c r="R311" s="6"/>
      <c r="S311" s="35"/>
      <c r="T311" s="5"/>
      <c r="U311" s="5"/>
      <c r="V311" s="5"/>
      <c r="W311" s="5"/>
      <c r="X311" s="7"/>
      <c r="Y311" s="6"/>
      <c r="Z311" s="5"/>
    </row>
    <row r="312" spans="1:26" ht="12.7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  <c r="M312" s="5"/>
      <c r="N312" s="6"/>
      <c r="O312" s="6"/>
      <c r="P312" s="6"/>
      <c r="Q312" s="6"/>
      <c r="R312" s="6"/>
      <c r="S312" s="35"/>
      <c r="T312" s="5"/>
      <c r="U312" s="5"/>
      <c r="V312" s="5"/>
      <c r="W312" s="5"/>
      <c r="X312" s="7"/>
      <c r="Y312" s="6"/>
      <c r="Z312" s="5"/>
    </row>
    <row r="313" spans="1:26" ht="12.7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  <c r="M313" s="5"/>
      <c r="N313" s="6"/>
      <c r="O313" s="6"/>
      <c r="P313" s="6"/>
      <c r="Q313" s="6"/>
      <c r="R313" s="6"/>
      <c r="S313" s="35"/>
      <c r="T313" s="5"/>
      <c r="U313" s="5"/>
      <c r="V313" s="5"/>
      <c r="W313" s="5"/>
      <c r="X313" s="7"/>
      <c r="Y313" s="6"/>
      <c r="Z313" s="5"/>
    </row>
    <row r="314" spans="1:26" ht="12.7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  <c r="M314" s="5"/>
      <c r="N314" s="6"/>
      <c r="O314" s="6"/>
      <c r="P314" s="6"/>
      <c r="Q314" s="6"/>
      <c r="R314" s="6"/>
      <c r="S314" s="35"/>
      <c r="T314" s="5"/>
      <c r="U314" s="5"/>
      <c r="V314" s="5"/>
      <c r="W314" s="5"/>
      <c r="X314" s="7"/>
      <c r="Y314" s="6"/>
      <c r="Z314" s="5"/>
    </row>
    <row r="315" spans="1:26" ht="12.7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  <c r="M315" s="5"/>
      <c r="N315" s="6"/>
      <c r="O315" s="6"/>
      <c r="P315" s="6"/>
      <c r="Q315" s="6"/>
      <c r="R315" s="6"/>
      <c r="S315" s="35"/>
      <c r="T315" s="5"/>
      <c r="U315" s="5"/>
      <c r="V315" s="5"/>
      <c r="W315" s="5"/>
      <c r="X315" s="7"/>
      <c r="Y315" s="6"/>
      <c r="Z315" s="5"/>
    </row>
    <row r="316" spans="1:26" ht="12.7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  <c r="M316" s="5"/>
      <c r="N316" s="6"/>
      <c r="O316" s="6"/>
      <c r="P316" s="6"/>
      <c r="Q316" s="6"/>
      <c r="R316" s="6"/>
      <c r="S316" s="35"/>
      <c r="T316" s="5"/>
      <c r="U316" s="5"/>
      <c r="V316" s="5"/>
      <c r="W316" s="5"/>
      <c r="X316" s="7"/>
      <c r="Y316" s="6"/>
      <c r="Z316" s="5"/>
    </row>
    <row r="317" spans="1:26" ht="12.7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  <c r="M317" s="5"/>
      <c r="N317" s="6"/>
      <c r="O317" s="6"/>
      <c r="P317" s="6"/>
      <c r="Q317" s="6"/>
      <c r="R317" s="6"/>
      <c r="S317" s="35"/>
      <c r="T317" s="5"/>
      <c r="U317" s="5"/>
      <c r="V317" s="5"/>
      <c r="W317" s="5"/>
      <c r="X317" s="7"/>
      <c r="Y317" s="6"/>
      <c r="Z317" s="5"/>
    </row>
    <row r="318" spans="1:26" ht="12.7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  <c r="M318" s="5"/>
      <c r="N318" s="6"/>
      <c r="O318" s="6"/>
      <c r="P318" s="6"/>
      <c r="Q318" s="6"/>
      <c r="R318" s="6"/>
      <c r="S318" s="35"/>
      <c r="T318" s="5"/>
      <c r="U318" s="5"/>
      <c r="V318" s="5"/>
      <c r="W318" s="5"/>
      <c r="X318" s="7"/>
      <c r="Y318" s="6"/>
      <c r="Z318" s="5"/>
    </row>
    <row r="319" spans="1:26" ht="12.7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  <c r="M319" s="5"/>
      <c r="N319" s="6"/>
      <c r="O319" s="6"/>
      <c r="P319" s="6"/>
      <c r="Q319" s="6"/>
      <c r="R319" s="6"/>
      <c r="S319" s="35"/>
      <c r="T319" s="5"/>
      <c r="U319" s="5"/>
      <c r="V319" s="5"/>
      <c r="W319" s="5"/>
      <c r="X319" s="7"/>
      <c r="Y319" s="6"/>
      <c r="Z319" s="5"/>
    </row>
    <row r="320" spans="1:26" ht="12.7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  <c r="M320" s="5"/>
      <c r="N320" s="6"/>
      <c r="O320" s="6"/>
      <c r="P320" s="6"/>
      <c r="Q320" s="6"/>
      <c r="R320" s="6"/>
      <c r="S320" s="35"/>
      <c r="T320" s="5"/>
      <c r="U320" s="5"/>
      <c r="V320" s="5"/>
      <c r="W320" s="5"/>
      <c r="X320" s="7"/>
      <c r="Y320" s="6"/>
      <c r="Z320" s="5"/>
    </row>
    <row r="321" spans="1:26" ht="12.7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  <c r="M321" s="5"/>
      <c r="N321" s="6"/>
      <c r="O321" s="6"/>
      <c r="P321" s="6"/>
      <c r="Q321" s="6"/>
      <c r="R321" s="6"/>
      <c r="S321" s="35"/>
      <c r="T321" s="5"/>
      <c r="U321" s="5"/>
      <c r="V321" s="5"/>
      <c r="W321" s="5"/>
      <c r="X321" s="7"/>
      <c r="Y321" s="6"/>
      <c r="Z321" s="5"/>
    </row>
    <row r="322" spans="1:26" ht="12.7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  <c r="M322" s="5"/>
      <c r="N322" s="6"/>
      <c r="O322" s="6"/>
      <c r="P322" s="6"/>
      <c r="Q322" s="6"/>
      <c r="R322" s="6"/>
      <c r="S322" s="35"/>
      <c r="T322" s="5"/>
      <c r="U322" s="5"/>
      <c r="V322" s="5"/>
      <c r="W322" s="5"/>
      <c r="X322" s="7"/>
      <c r="Y322" s="6"/>
      <c r="Z322" s="5"/>
    </row>
    <row r="323" spans="1:26" ht="12.7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  <c r="M323" s="5"/>
      <c r="N323" s="6"/>
      <c r="O323" s="6"/>
      <c r="P323" s="6"/>
      <c r="Q323" s="6"/>
      <c r="R323" s="6"/>
      <c r="S323" s="35"/>
      <c r="T323" s="5"/>
      <c r="U323" s="5"/>
      <c r="V323" s="5"/>
      <c r="W323" s="5"/>
      <c r="X323" s="7"/>
      <c r="Y323" s="6"/>
      <c r="Z323" s="5"/>
    </row>
    <row r="324" spans="1:26" ht="12.7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  <c r="M324" s="5"/>
      <c r="N324" s="6"/>
      <c r="O324" s="6"/>
      <c r="P324" s="6"/>
      <c r="Q324" s="6"/>
      <c r="R324" s="6"/>
      <c r="S324" s="35"/>
      <c r="T324" s="5"/>
      <c r="U324" s="5"/>
      <c r="V324" s="5"/>
      <c r="W324" s="5"/>
      <c r="X324" s="7"/>
      <c r="Y324" s="6"/>
      <c r="Z324" s="5"/>
    </row>
    <row r="325" spans="1:26" ht="12.7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  <c r="M325" s="5"/>
      <c r="N325" s="6"/>
      <c r="O325" s="6"/>
      <c r="P325" s="6"/>
      <c r="Q325" s="6"/>
      <c r="R325" s="6"/>
      <c r="S325" s="35"/>
      <c r="T325" s="5"/>
      <c r="U325" s="5"/>
      <c r="V325" s="5"/>
      <c r="W325" s="5"/>
      <c r="X325" s="7"/>
      <c r="Y325" s="6"/>
      <c r="Z325" s="5"/>
    </row>
    <row r="326" spans="1:26" ht="12.7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  <c r="M326" s="5"/>
      <c r="N326" s="6"/>
      <c r="O326" s="6"/>
      <c r="P326" s="6"/>
      <c r="Q326" s="6"/>
      <c r="R326" s="6"/>
      <c r="S326" s="35"/>
      <c r="T326" s="5"/>
      <c r="U326" s="5"/>
      <c r="V326" s="5"/>
      <c r="W326" s="5"/>
      <c r="X326" s="7"/>
      <c r="Y326" s="6"/>
      <c r="Z326" s="5"/>
    </row>
    <row r="327" spans="1:26" ht="12.7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  <c r="M327" s="5"/>
      <c r="N327" s="6"/>
      <c r="O327" s="6"/>
      <c r="P327" s="6"/>
      <c r="Q327" s="6"/>
      <c r="R327" s="6"/>
      <c r="S327" s="35"/>
      <c r="T327" s="5"/>
      <c r="U327" s="5"/>
      <c r="V327" s="5"/>
      <c r="W327" s="5"/>
      <c r="X327" s="7"/>
      <c r="Y327" s="6"/>
      <c r="Z327" s="5"/>
    </row>
    <row r="328" spans="1:26" ht="12.7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  <c r="M328" s="5"/>
      <c r="N328" s="6"/>
      <c r="O328" s="6"/>
      <c r="P328" s="6"/>
      <c r="Q328" s="6"/>
      <c r="R328" s="6"/>
      <c r="S328" s="35"/>
      <c r="T328" s="5"/>
      <c r="U328" s="5"/>
      <c r="V328" s="5"/>
      <c r="W328" s="5"/>
      <c r="X328" s="7"/>
      <c r="Y328" s="6"/>
      <c r="Z328" s="5"/>
    </row>
    <row r="329" spans="1:26" ht="12.7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  <c r="M329" s="5"/>
      <c r="N329" s="6"/>
      <c r="O329" s="6"/>
      <c r="P329" s="6"/>
      <c r="Q329" s="6"/>
      <c r="R329" s="6"/>
      <c r="S329" s="35"/>
      <c r="T329" s="5"/>
      <c r="U329" s="5"/>
      <c r="V329" s="5"/>
      <c r="W329" s="5"/>
      <c r="X329" s="7"/>
      <c r="Y329" s="6"/>
      <c r="Z329" s="5"/>
    </row>
    <row r="330" spans="1:26" ht="12.7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  <c r="M330" s="5"/>
      <c r="N330" s="6"/>
      <c r="O330" s="6"/>
      <c r="P330" s="6"/>
      <c r="Q330" s="6"/>
      <c r="R330" s="6"/>
      <c r="S330" s="35"/>
      <c r="T330" s="5"/>
      <c r="U330" s="5"/>
      <c r="V330" s="5"/>
      <c r="W330" s="5"/>
      <c r="X330" s="7"/>
      <c r="Y330" s="6"/>
      <c r="Z330" s="5"/>
    </row>
    <row r="331" spans="1:26" ht="12.7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  <c r="M331" s="5"/>
      <c r="N331" s="6"/>
      <c r="O331" s="6"/>
      <c r="P331" s="6"/>
      <c r="Q331" s="6"/>
      <c r="R331" s="6"/>
      <c r="S331" s="35"/>
      <c r="T331" s="5"/>
      <c r="U331" s="5"/>
      <c r="V331" s="5"/>
      <c r="W331" s="5"/>
      <c r="X331" s="7"/>
      <c r="Y331" s="6"/>
      <c r="Z331" s="5"/>
    </row>
    <row r="332" spans="1:26" ht="12.7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  <c r="M332" s="5"/>
      <c r="N332" s="6"/>
      <c r="O332" s="6"/>
      <c r="P332" s="6"/>
      <c r="Q332" s="6"/>
      <c r="R332" s="6"/>
      <c r="S332" s="35"/>
      <c r="T332" s="5"/>
      <c r="U332" s="5"/>
      <c r="V332" s="5"/>
      <c r="W332" s="5"/>
      <c r="X332" s="7"/>
      <c r="Y332" s="6"/>
      <c r="Z332" s="5"/>
    </row>
    <row r="333" spans="1:26" ht="12.7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  <c r="M333" s="5"/>
      <c r="N333" s="6"/>
      <c r="O333" s="6"/>
      <c r="P333" s="6"/>
      <c r="Q333" s="6"/>
      <c r="R333" s="6"/>
      <c r="S333" s="35"/>
      <c r="T333" s="5"/>
      <c r="U333" s="5"/>
      <c r="V333" s="5"/>
      <c r="W333" s="5"/>
      <c r="X333" s="7"/>
      <c r="Y333" s="6"/>
      <c r="Z333" s="5"/>
    </row>
    <row r="334" spans="1:26" ht="12.7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  <c r="M334" s="5"/>
      <c r="N334" s="6"/>
      <c r="O334" s="6"/>
      <c r="P334" s="6"/>
      <c r="Q334" s="6"/>
      <c r="R334" s="6"/>
      <c r="S334" s="35"/>
      <c r="T334" s="5"/>
      <c r="U334" s="5"/>
      <c r="V334" s="5"/>
      <c r="W334" s="5"/>
      <c r="X334" s="7"/>
      <c r="Y334" s="6"/>
      <c r="Z334" s="5"/>
    </row>
    <row r="335" spans="1:26" ht="12.7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  <c r="M335" s="5"/>
      <c r="N335" s="6"/>
      <c r="O335" s="6"/>
      <c r="P335" s="6"/>
      <c r="Q335" s="6"/>
      <c r="R335" s="6"/>
      <c r="S335" s="35"/>
      <c r="T335" s="5"/>
      <c r="U335" s="5"/>
      <c r="V335" s="5"/>
      <c r="W335" s="5"/>
      <c r="X335" s="7"/>
      <c r="Y335" s="6"/>
      <c r="Z335" s="5"/>
    </row>
    <row r="336" spans="1:26" ht="12.7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  <c r="M336" s="5"/>
      <c r="N336" s="6"/>
      <c r="O336" s="6"/>
      <c r="P336" s="6"/>
      <c r="Q336" s="6"/>
      <c r="R336" s="6"/>
      <c r="S336" s="35"/>
      <c r="T336" s="5"/>
      <c r="U336" s="5"/>
      <c r="V336" s="5"/>
      <c r="W336" s="5"/>
      <c r="X336" s="7"/>
      <c r="Y336" s="6"/>
      <c r="Z336" s="5"/>
    </row>
    <row r="337" spans="1:26" ht="12.7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  <c r="M337" s="5"/>
      <c r="N337" s="6"/>
      <c r="O337" s="6"/>
      <c r="P337" s="6"/>
      <c r="Q337" s="6"/>
      <c r="R337" s="6"/>
      <c r="S337" s="35"/>
      <c r="T337" s="5"/>
      <c r="U337" s="5"/>
      <c r="V337" s="5"/>
      <c r="W337" s="5"/>
      <c r="X337" s="7"/>
      <c r="Y337" s="6"/>
      <c r="Z337" s="5"/>
    </row>
    <row r="338" spans="1:26" ht="12.7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  <c r="M338" s="5"/>
      <c r="N338" s="6"/>
      <c r="O338" s="6"/>
      <c r="P338" s="6"/>
      <c r="Q338" s="6"/>
      <c r="R338" s="6"/>
      <c r="S338" s="35"/>
      <c r="T338" s="5"/>
      <c r="U338" s="5"/>
      <c r="V338" s="5"/>
      <c r="W338" s="5"/>
      <c r="X338" s="7"/>
      <c r="Y338" s="6"/>
      <c r="Z338" s="5"/>
    </row>
    <row r="339" spans="1:26" ht="12.7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  <c r="M339" s="5"/>
      <c r="N339" s="6"/>
      <c r="O339" s="6"/>
      <c r="P339" s="6"/>
      <c r="Q339" s="6"/>
      <c r="R339" s="6"/>
      <c r="S339" s="35"/>
      <c r="T339" s="5"/>
      <c r="U339" s="5"/>
      <c r="V339" s="5"/>
      <c r="W339" s="5"/>
      <c r="X339" s="7"/>
      <c r="Y339" s="6"/>
      <c r="Z339" s="5"/>
    </row>
    <row r="340" spans="1:26" ht="12.7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  <c r="M340" s="5"/>
      <c r="N340" s="6"/>
      <c r="O340" s="6"/>
      <c r="P340" s="6"/>
      <c r="Q340" s="6"/>
      <c r="R340" s="6"/>
      <c r="S340" s="35"/>
      <c r="T340" s="5"/>
      <c r="U340" s="5"/>
      <c r="V340" s="5"/>
      <c r="W340" s="5"/>
      <c r="X340" s="7"/>
      <c r="Y340" s="6"/>
      <c r="Z340" s="5"/>
    </row>
    <row r="341" spans="1:26" ht="12.7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  <c r="M341" s="5"/>
      <c r="N341" s="6"/>
      <c r="O341" s="6"/>
      <c r="P341" s="6"/>
      <c r="Q341" s="6"/>
      <c r="R341" s="6"/>
      <c r="S341" s="35"/>
      <c r="T341" s="5"/>
      <c r="U341" s="5"/>
      <c r="V341" s="5"/>
      <c r="W341" s="5"/>
      <c r="X341" s="7"/>
      <c r="Y341" s="6"/>
      <c r="Z341" s="5"/>
    </row>
    <row r="342" spans="1:26" ht="12.7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  <c r="M342" s="5"/>
      <c r="N342" s="6"/>
      <c r="O342" s="6"/>
      <c r="P342" s="6"/>
      <c r="Q342" s="6"/>
      <c r="R342" s="6"/>
      <c r="S342" s="35"/>
      <c r="T342" s="5"/>
      <c r="U342" s="5"/>
      <c r="V342" s="5"/>
      <c r="W342" s="5"/>
      <c r="X342" s="7"/>
      <c r="Y342" s="6"/>
      <c r="Z342" s="5"/>
    </row>
    <row r="343" spans="1:26" ht="12.7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  <c r="M343" s="5"/>
      <c r="N343" s="6"/>
      <c r="O343" s="6"/>
      <c r="P343" s="6"/>
      <c r="Q343" s="6"/>
      <c r="R343" s="6"/>
      <c r="S343" s="35"/>
      <c r="T343" s="5"/>
      <c r="U343" s="5"/>
      <c r="V343" s="5"/>
      <c r="W343" s="5"/>
      <c r="X343" s="7"/>
      <c r="Y343" s="6"/>
      <c r="Z343" s="5"/>
    </row>
    <row r="344" spans="1:26" ht="12.7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  <c r="M344" s="5"/>
      <c r="N344" s="6"/>
      <c r="O344" s="6"/>
      <c r="P344" s="6"/>
      <c r="Q344" s="6"/>
      <c r="R344" s="6"/>
      <c r="S344" s="35"/>
      <c r="T344" s="5"/>
      <c r="U344" s="5"/>
      <c r="V344" s="5"/>
      <c r="W344" s="5"/>
      <c r="X344" s="7"/>
      <c r="Y344" s="6"/>
      <c r="Z344" s="5"/>
    </row>
    <row r="345" spans="1:26" ht="12.7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  <c r="M345" s="5"/>
      <c r="N345" s="6"/>
      <c r="O345" s="6"/>
      <c r="P345" s="6"/>
      <c r="Q345" s="6"/>
      <c r="R345" s="6"/>
      <c r="S345" s="35"/>
      <c r="T345" s="5"/>
      <c r="U345" s="5"/>
      <c r="V345" s="5"/>
      <c r="W345" s="5"/>
      <c r="X345" s="7"/>
      <c r="Y345" s="6"/>
      <c r="Z345" s="5"/>
    </row>
    <row r="346" spans="1:26" ht="12.7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  <c r="M346" s="5"/>
      <c r="N346" s="6"/>
      <c r="O346" s="6"/>
      <c r="P346" s="6"/>
      <c r="Q346" s="6"/>
      <c r="R346" s="6"/>
      <c r="S346" s="35"/>
      <c r="T346" s="5"/>
      <c r="U346" s="5"/>
      <c r="V346" s="5"/>
      <c r="W346" s="5"/>
      <c r="X346" s="7"/>
      <c r="Y346" s="6"/>
      <c r="Z346" s="5"/>
    </row>
    <row r="347" spans="1:26" ht="12.7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  <c r="M347" s="5"/>
      <c r="N347" s="6"/>
      <c r="O347" s="6"/>
      <c r="P347" s="6"/>
      <c r="Q347" s="6"/>
      <c r="R347" s="6"/>
      <c r="S347" s="35"/>
      <c r="T347" s="5"/>
      <c r="U347" s="5"/>
      <c r="V347" s="5"/>
      <c r="W347" s="5"/>
      <c r="X347" s="7"/>
      <c r="Y347" s="6"/>
      <c r="Z347" s="5"/>
    </row>
    <row r="348" spans="1:26" ht="12.7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  <c r="M348" s="5"/>
      <c r="N348" s="6"/>
      <c r="O348" s="6"/>
      <c r="P348" s="6"/>
      <c r="Q348" s="6"/>
      <c r="R348" s="6"/>
      <c r="S348" s="35"/>
      <c r="T348" s="5"/>
      <c r="U348" s="5"/>
      <c r="V348" s="5"/>
      <c r="W348" s="5"/>
      <c r="X348" s="7"/>
      <c r="Y348" s="6"/>
      <c r="Z348" s="5"/>
    </row>
    <row r="349" spans="1:26" ht="12.7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  <c r="M349" s="5"/>
      <c r="N349" s="6"/>
      <c r="O349" s="6"/>
      <c r="P349" s="6"/>
      <c r="Q349" s="6"/>
      <c r="R349" s="6"/>
      <c r="S349" s="35"/>
      <c r="T349" s="5"/>
      <c r="U349" s="5"/>
      <c r="V349" s="5"/>
      <c r="W349" s="5"/>
      <c r="X349" s="7"/>
      <c r="Y349" s="6"/>
      <c r="Z349" s="5"/>
    </row>
    <row r="350" spans="1:26" ht="12.7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  <c r="M350" s="5"/>
      <c r="N350" s="6"/>
      <c r="O350" s="6"/>
      <c r="P350" s="6"/>
      <c r="Q350" s="6"/>
      <c r="R350" s="6"/>
      <c r="S350" s="35"/>
      <c r="T350" s="5"/>
      <c r="U350" s="5"/>
      <c r="V350" s="5"/>
      <c r="W350" s="5"/>
      <c r="X350" s="7"/>
      <c r="Y350" s="6"/>
      <c r="Z350" s="5"/>
    </row>
    <row r="351" spans="1:26" ht="12.7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  <c r="M351" s="5"/>
      <c r="N351" s="6"/>
      <c r="O351" s="6"/>
      <c r="P351" s="6"/>
      <c r="Q351" s="6"/>
      <c r="R351" s="6"/>
      <c r="S351" s="35"/>
      <c r="T351" s="5"/>
      <c r="U351" s="5"/>
      <c r="V351" s="5"/>
      <c r="W351" s="5"/>
      <c r="X351" s="7"/>
      <c r="Y351" s="6"/>
      <c r="Z351" s="5"/>
    </row>
    <row r="352" spans="1:26" ht="12.7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  <c r="M352" s="5"/>
      <c r="N352" s="6"/>
      <c r="O352" s="6"/>
      <c r="P352" s="6"/>
      <c r="Q352" s="6"/>
      <c r="R352" s="6"/>
      <c r="S352" s="35"/>
      <c r="T352" s="5"/>
      <c r="U352" s="5"/>
      <c r="V352" s="5"/>
      <c r="W352" s="5"/>
      <c r="X352" s="7"/>
      <c r="Y352" s="6"/>
      <c r="Z352" s="5"/>
    </row>
    <row r="353" spans="1:26" ht="12.7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  <c r="M353" s="5"/>
      <c r="N353" s="6"/>
      <c r="O353" s="6"/>
      <c r="P353" s="6"/>
      <c r="Q353" s="6"/>
      <c r="R353" s="6"/>
      <c r="S353" s="35"/>
      <c r="T353" s="5"/>
      <c r="U353" s="5"/>
      <c r="V353" s="5"/>
      <c r="W353" s="5"/>
      <c r="X353" s="7"/>
      <c r="Y353" s="6"/>
      <c r="Z353" s="5"/>
    </row>
    <row r="354" spans="1:26" ht="12.7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  <c r="M354" s="5"/>
      <c r="N354" s="6"/>
      <c r="O354" s="6"/>
      <c r="P354" s="6"/>
      <c r="Q354" s="6"/>
      <c r="R354" s="6"/>
      <c r="S354" s="35"/>
      <c r="T354" s="5"/>
      <c r="U354" s="5"/>
      <c r="V354" s="5"/>
      <c r="W354" s="5"/>
      <c r="X354" s="7"/>
      <c r="Y354" s="6"/>
      <c r="Z354" s="5"/>
    </row>
    <row r="355" spans="1:26" ht="12.7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  <c r="M355" s="5"/>
      <c r="N355" s="6"/>
      <c r="O355" s="6"/>
      <c r="P355" s="6"/>
      <c r="Q355" s="6"/>
      <c r="R355" s="6"/>
      <c r="S355" s="35"/>
      <c r="T355" s="5"/>
      <c r="U355" s="5"/>
      <c r="V355" s="5"/>
      <c r="W355" s="5"/>
      <c r="X355" s="7"/>
      <c r="Y355" s="6"/>
      <c r="Z355" s="5"/>
    </row>
    <row r="356" spans="1:26" ht="12.7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  <c r="M356" s="5"/>
      <c r="N356" s="6"/>
      <c r="O356" s="6"/>
      <c r="P356" s="6"/>
      <c r="Q356" s="6"/>
      <c r="R356" s="6"/>
      <c r="S356" s="35"/>
      <c r="T356" s="5"/>
      <c r="U356" s="5"/>
      <c r="V356" s="5"/>
      <c r="W356" s="5"/>
      <c r="X356" s="7"/>
      <c r="Y356" s="6"/>
      <c r="Z356" s="5"/>
    </row>
    <row r="357" spans="1:26" ht="12.7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  <c r="M357" s="5"/>
      <c r="N357" s="6"/>
      <c r="O357" s="6"/>
      <c r="P357" s="6"/>
      <c r="Q357" s="6"/>
      <c r="R357" s="6"/>
      <c r="S357" s="35"/>
      <c r="T357" s="5"/>
      <c r="U357" s="5"/>
      <c r="V357" s="5"/>
      <c r="W357" s="5"/>
      <c r="X357" s="7"/>
      <c r="Y357" s="6"/>
      <c r="Z357" s="5"/>
    </row>
    <row r="358" spans="1:26" ht="12.7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  <c r="M358" s="5"/>
      <c r="N358" s="6"/>
      <c r="O358" s="6"/>
      <c r="P358" s="6"/>
      <c r="Q358" s="6"/>
      <c r="R358" s="6"/>
      <c r="S358" s="35"/>
      <c r="T358" s="5"/>
      <c r="U358" s="5"/>
      <c r="V358" s="5"/>
      <c r="W358" s="5"/>
      <c r="X358" s="7"/>
      <c r="Y358" s="6"/>
      <c r="Z358" s="5"/>
    </row>
    <row r="359" spans="1:26" ht="12.7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  <c r="M359" s="5"/>
      <c r="N359" s="6"/>
      <c r="O359" s="6"/>
      <c r="P359" s="6"/>
      <c r="Q359" s="6"/>
      <c r="R359" s="6"/>
      <c r="S359" s="35"/>
      <c r="T359" s="5"/>
      <c r="U359" s="5"/>
      <c r="V359" s="5"/>
      <c r="W359" s="5"/>
      <c r="X359" s="7"/>
      <c r="Y359" s="6"/>
      <c r="Z359" s="5"/>
    </row>
    <row r="360" spans="1:26" ht="12.7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  <c r="M360" s="5"/>
      <c r="N360" s="6"/>
      <c r="O360" s="6"/>
      <c r="P360" s="6"/>
      <c r="Q360" s="6"/>
      <c r="R360" s="6"/>
      <c r="S360" s="35"/>
      <c r="T360" s="5"/>
      <c r="U360" s="5"/>
      <c r="V360" s="5"/>
      <c r="W360" s="5"/>
      <c r="X360" s="7"/>
      <c r="Y360" s="6"/>
      <c r="Z360" s="5"/>
    </row>
    <row r="361" spans="1:26" ht="12.7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  <c r="M361" s="5"/>
      <c r="N361" s="6"/>
      <c r="O361" s="6"/>
      <c r="P361" s="6"/>
      <c r="Q361" s="6"/>
      <c r="R361" s="6"/>
      <c r="S361" s="35"/>
      <c r="T361" s="5"/>
      <c r="U361" s="5"/>
      <c r="V361" s="5"/>
      <c r="W361" s="5"/>
      <c r="X361" s="7"/>
      <c r="Y361" s="6"/>
      <c r="Z361" s="5"/>
    </row>
    <row r="362" spans="1:26" ht="12.7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  <c r="M362" s="5"/>
      <c r="N362" s="6"/>
      <c r="O362" s="6"/>
      <c r="P362" s="6"/>
      <c r="Q362" s="6"/>
      <c r="R362" s="6"/>
      <c r="S362" s="35"/>
      <c r="T362" s="5"/>
      <c r="U362" s="5"/>
      <c r="V362" s="5"/>
      <c r="W362" s="5"/>
      <c r="X362" s="7"/>
      <c r="Y362" s="6"/>
      <c r="Z362" s="5"/>
    </row>
    <row r="363" spans="1:26" ht="12.7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  <c r="M363" s="5"/>
      <c r="N363" s="6"/>
      <c r="O363" s="6"/>
      <c r="P363" s="6"/>
      <c r="Q363" s="6"/>
      <c r="R363" s="6"/>
      <c r="S363" s="35"/>
      <c r="T363" s="5"/>
      <c r="U363" s="5"/>
      <c r="V363" s="5"/>
      <c r="W363" s="5"/>
      <c r="X363" s="7"/>
      <c r="Y363" s="6"/>
      <c r="Z363" s="5"/>
    </row>
    <row r="364" spans="1:26" ht="12.7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  <c r="M364" s="5"/>
      <c r="N364" s="6"/>
      <c r="O364" s="6"/>
      <c r="P364" s="6"/>
      <c r="Q364" s="6"/>
      <c r="R364" s="6"/>
      <c r="S364" s="35"/>
      <c r="T364" s="5"/>
      <c r="U364" s="5"/>
      <c r="V364" s="5"/>
      <c r="W364" s="5"/>
      <c r="X364" s="7"/>
      <c r="Y364" s="6"/>
      <c r="Z364" s="5"/>
    </row>
    <row r="365" spans="1:26" ht="12.7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  <c r="M365" s="5"/>
      <c r="N365" s="6"/>
      <c r="O365" s="6"/>
      <c r="P365" s="6"/>
      <c r="Q365" s="6"/>
      <c r="R365" s="6"/>
      <c r="S365" s="35"/>
      <c r="T365" s="5"/>
      <c r="U365" s="5"/>
      <c r="V365" s="5"/>
      <c r="W365" s="5"/>
      <c r="X365" s="7"/>
      <c r="Y365" s="6"/>
      <c r="Z365" s="5"/>
    </row>
    <row r="366" spans="1:26" ht="12.7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  <c r="M366" s="5"/>
      <c r="N366" s="6"/>
      <c r="O366" s="6"/>
      <c r="P366" s="6"/>
      <c r="Q366" s="6"/>
      <c r="R366" s="6"/>
      <c r="S366" s="35"/>
      <c r="T366" s="5"/>
      <c r="U366" s="5"/>
      <c r="V366" s="5"/>
      <c r="W366" s="5"/>
      <c r="X366" s="7"/>
      <c r="Y366" s="6"/>
      <c r="Z366" s="5"/>
    </row>
    <row r="367" spans="1:26" ht="12.7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  <c r="M367" s="5"/>
      <c r="N367" s="6"/>
      <c r="O367" s="6"/>
      <c r="P367" s="6"/>
      <c r="Q367" s="6"/>
      <c r="R367" s="6"/>
      <c r="S367" s="35"/>
      <c r="T367" s="5"/>
      <c r="U367" s="5"/>
      <c r="V367" s="5"/>
      <c r="W367" s="5"/>
      <c r="X367" s="7"/>
      <c r="Y367" s="6"/>
      <c r="Z367" s="5"/>
    </row>
    <row r="368" spans="1:26" ht="12.7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  <c r="M368" s="5"/>
      <c r="N368" s="6"/>
      <c r="O368" s="6"/>
      <c r="P368" s="6"/>
      <c r="Q368" s="6"/>
      <c r="R368" s="6"/>
      <c r="S368" s="35"/>
      <c r="T368" s="5"/>
      <c r="U368" s="5"/>
      <c r="V368" s="5"/>
      <c r="W368" s="5"/>
      <c r="X368" s="7"/>
      <c r="Y368" s="6"/>
      <c r="Z368" s="5"/>
    </row>
    <row r="369" spans="1:26" ht="12.7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  <c r="M369" s="5"/>
      <c r="N369" s="6"/>
      <c r="O369" s="6"/>
      <c r="P369" s="6"/>
      <c r="Q369" s="6"/>
      <c r="R369" s="6"/>
      <c r="S369" s="35"/>
      <c r="T369" s="5"/>
      <c r="U369" s="5"/>
      <c r="V369" s="5"/>
      <c r="W369" s="5"/>
      <c r="X369" s="7"/>
      <c r="Y369" s="6"/>
      <c r="Z369" s="5"/>
    </row>
    <row r="370" spans="1:26" ht="12.7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  <c r="M370" s="5"/>
      <c r="N370" s="6"/>
      <c r="O370" s="6"/>
      <c r="P370" s="6"/>
      <c r="Q370" s="6"/>
      <c r="R370" s="6"/>
      <c r="S370" s="35"/>
      <c r="T370" s="5"/>
      <c r="U370" s="5"/>
      <c r="V370" s="5"/>
      <c r="W370" s="5"/>
      <c r="X370" s="7"/>
      <c r="Y370" s="6"/>
      <c r="Z370" s="5"/>
    </row>
    <row r="371" spans="1:26" ht="12.7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  <c r="M371" s="5"/>
      <c r="N371" s="6"/>
      <c r="O371" s="6"/>
      <c r="P371" s="6"/>
      <c r="Q371" s="6"/>
      <c r="R371" s="6"/>
      <c r="S371" s="35"/>
      <c r="T371" s="5"/>
      <c r="U371" s="5"/>
      <c r="V371" s="5"/>
      <c r="W371" s="5"/>
      <c r="X371" s="7"/>
      <c r="Y371" s="6"/>
      <c r="Z371" s="5"/>
    </row>
    <row r="372" spans="1:26" ht="12.7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  <c r="M372" s="5"/>
      <c r="N372" s="6"/>
      <c r="O372" s="6"/>
      <c r="P372" s="6"/>
      <c r="Q372" s="6"/>
      <c r="R372" s="6"/>
      <c r="S372" s="35"/>
      <c r="T372" s="5"/>
      <c r="U372" s="5"/>
      <c r="V372" s="5"/>
      <c r="W372" s="5"/>
      <c r="X372" s="7"/>
      <c r="Y372" s="6"/>
      <c r="Z372" s="5"/>
    </row>
    <row r="373" spans="1:26" ht="12.7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  <c r="M373" s="5"/>
      <c r="N373" s="6"/>
      <c r="O373" s="6"/>
      <c r="P373" s="6"/>
      <c r="Q373" s="6"/>
      <c r="R373" s="6"/>
      <c r="S373" s="35"/>
      <c r="T373" s="5"/>
      <c r="U373" s="5"/>
      <c r="V373" s="5"/>
      <c r="W373" s="5"/>
      <c r="X373" s="7"/>
      <c r="Y373" s="6"/>
      <c r="Z373" s="5"/>
    </row>
    <row r="374" spans="1:26" ht="12.7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  <c r="M374" s="5"/>
      <c r="N374" s="6"/>
      <c r="O374" s="6"/>
      <c r="P374" s="6"/>
      <c r="Q374" s="6"/>
      <c r="R374" s="6"/>
      <c r="S374" s="35"/>
      <c r="T374" s="5"/>
      <c r="U374" s="5"/>
      <c r="V374" s="5"/>
      <c r="W374" s="5"/>
      <c r="X374" s="7"/>
      <c r="Y374" s="6"/>
      <c r="Z374" s="5"/>
    </row>
    <row r="375" spans="1:26" ht="12.7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  <c r="M375" s="5"/>
      <c r="N375" s="6"/>
      <c r="O375" s="6"/>
      <c r="P375" s="6"/>
      <c r="Q375" s="6"/>
      <c r="R375" s="6"/>
      <c r="S375" s="35"/>
      <c r="T375" s="5"/>
      <c r="U375" s="5"/>
      <c r="V375" s="5"/>
      <c r="W375" s="5"/>
      <c r="X375" s="7"/>
      <c r="Y375" s="6"/>
      <c r="Z375" s="5"/>
    </row>
    <row r="376" spans="1:26" ht="12.7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  <c r="M376" s="5"/>
      <c r="N376" s="6"/>
      <c r="O376" s="6"/>
      <c r="P376" s="6"/>
      <c r="Q376" s="6"/>
      <c r="R376" s="6"/>
      <c r="S376" s="35"/>
      <c r="T376" s="5"/>
      <c r="U376" s="5"/>
      <c r="V376" s="5"/>
      <c r="W376" s="5"/>
      <c r="X376" s="7"/>
      <c r="Y376" s="6"/>
      <c r="Z376" s="5"/>
    </row>
    <row r="377" spans="1:26" ht="12.7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  <c r="M377" s="5"/>
      <c r="N377" s="6"/>
      <c r="O377" s="6"/>
      <c r="P377" s="6"/>
      <c r="Q377" s="6"/>
      <c r="R377" s="6"/>
      <c r="S377" s="35"/>
      <c r="T377" s="5"/>
      <c r="U377" s="5"/>
      <c r="V377" s="5"/>
      <c r="W377" s="5"/>
      <c r="X377" s="7"/>
      <c r="Y377" s="6"/>
      <c r="Z377" s="5"/>
    </row>
    <row r="378" spans="1:26" ht="12.7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  <c r="M378" s="5"/>
      <c r="N378" s="6"/>
      <c r="O378" s="6"/>
      <c r="P378" s="6"/>
      <c r="Q378" s="6"/>
      <c r="R378" s="6"/>
      <c r="S378" s="35"/>
      <c r="T378" s="5"/>
      <c r="U378" s="5"/>
      <c r="V378" s="5"/>
      <c r="W378" s="5"/>
      <c r="X378" s="7"/>
      <c r="Y378" s="6"/>
      <c r="Z378" s="5"/>
    </row>
    <row r="379" spans="1:26" ht="12.7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  <c r="M379" s="5"/>
      <c r="N379" s="6"/>
      <c r="O379" s="6"/>
      <c r="P379" s="6"/>
      <c r="Q379" s="6"/>
      <c r="R379" s="6"/>
      <c r="S379" s="35"/>
      <c r="T379" s="5"/>
      <c r="U379" s="5"/>
      <c r="V379" s="5"/>
      <c r="W379" s="5"/>
      <c r="X379" s="7"/>
      <c r="Y379" s="6"/>
      <c r="Z379" s="5"/>
    </row>
    <row r="380" spans="1:26" ht="12.7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  <c r="M380" s="5"/>
      <c r="N380" s="6"/>
      <c r="O380" s="6"/>
      <c r="P380" s="6"/>
      <c r="Q380" s="6"/>
      <c r="R380" s="6"/>
      <c r="S380" s="35"/>
      <c r="T380" s="5"/>
      <c r="U380" s="5"/>
      <c r="V380" s="5"/>
      <c r="W380" s="5"/>
      <c r="X380" s="7"/>
      <c r="Y380" s="6"/>
      <c r="Z380" s="5"/>
    </row>
    <row r="381" spans="1:26" ht="12.7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  <c r="M381" s="5"/>
      <c r="N381" s="6"/>
      <c r="O381" s="6"/>
      <c r="P381" s="6"/>
      <c r="Q381" s="6"/>
      <c r="R381" s="6"/>
      <c r="S381" s="35"/>
      <c r="T381" s="5"/>
      <c r="U381" s="5"/>
      <c r="V381" s="5"/>
      <c r="W381" s="5"/>
      <c r="X381" s="7"/>
      <c r="Y381" s="6"/>
      <c r="Z381" s="5"/>
    </row>
    <row r="382" spans="1:26" ht="12.7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6"/>
      <c r="P382" s="6"/>
      <c r="Q382" s="6"/>
      <c r="R382" s="6"/>
      <c r="S382" s="35"/>
      <c r="T382" s="5"/>
      <c r="U382" s="5"/>
      <c r="V382" s="5"/>
      <c r="W382" s="5"/>
      <c r="X382" s="7"/>
      <c r="Y382" s="6"/>
      <c r="Z382" s="5"/>
    </row>
    <row r="383" spans="1:26" ht="12.7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  <c r="M383" s="5"/>
      <c r="N383" s="6"/>
      <c r="O383" s="6"/>
      <c r="P383" s="6"/>
      <c r="Q383" s="6"/>
      <c r="R383" s="6"/>
      <c r="S383" s="35"/>
      <c r="T383" s="5"/>
      <c r="U383" s="5"/>
      <c r="V383" s="5"/>
      <c r="W383" s="5"/>
      <c r="X383" s="7"/>
      <c r="Y383" s="6"/>
      <c r="Z383" s="5"/>
    </row>
    <row r="384" spans="1:26" ht="12.7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  <c r="M384" s="5"/>
      <c r="N384" s="6"/>
      <c r="O384" s="6"/>
      <c r="P384" s="6"/>
      <c r="Q384" s="6"/>
      <c r="R384" s="6"/>
      <c r="S384" s="35"/>
      <c r="T384" s="5"/>
      <c r="U384" s="5"/>
      <c r="V384" s="5"/>
      <c r="W384" s="5"/>
      <c r="X384" s="7"/>
      <c r="Y384" s="6"/>
      <c r="Z384" s="5"/>
    </row>
    <row r="385" spans="1:26" ht="12.7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  <c r="M385" s="5"/>
      <c r="N385" s="6"/>
      <c r="O385" s="6"/>
      <c r="P385" s="6"/>
      <c r="Q385" s="6"/>
      <c r="R385" s="6"/>
      <c r="S385" s="35"/>
      <c r="T385" s="5"/>
      <c r="U385" s="5"/>
      <c r="V385" s="5"/>
      <c r="W385" s="5"/>
      <c r="X385" s="7"/>
      <c r="Y385" s="6"/>
      <c r="Z385" s="5"/>
    </row>
    <row r="386" spans="1:26" ht="12.7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  <c r="M386" s="5"/>
      <c r="N386" s="6"/>
      <c r="O386" s="6"/>
      <c r="P386" s="6"/>
      <c r="Q386" s="6"/>
      <c r="R386" s="6"/>
      <c r="S386" s="35"/>
      <c r="T386" s="5"/>
      <c r="U386" s="5"/>
      <c r="V386" s="5"/>
      <c r="W386" s="5"/>
      <c r="X386" s="7"/>
      <c r="Y386" s="6"/>
      <c r="Z386" s="5"/>
    </row>
    <row r="387" spans="1:26" ht="12.7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  <c r="M387" s="5"/>
      <c r="N387" s="6"/>
      <c r="O387" s="6"/>
      <c r="P387" s="6"/>
      <c r="Q387" s="6"/>
      <c r="R387" s="6"/>
      <c r="S387" s="35"/>
      <c r="T387" s="5"/>
      <c r="U387" s="5"/>
      <c r="V387" s="5"/>
      <c r="W387" s="5"/>
      <c r="X387" s="7"/>
      <c r="Y387" s="6"/>
      <c r="Z387" s="5"/>
    </row>
    <row r="388" spans="1:26" ht="12.7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  <c r="M388" s="5"/>
      <c r="N388" s="6"/>
      <c r="O388" s="6"/>
      <c r="P388" s="6"/>
      <c r="Q388" s="6"/>
      <c r="R388" s="6"/>
      <c r="S388" s="35"/>
      <c r="T388" s="5"/>
      <c r="U388" s="5"/>
      <c r="V388" s="5"/>
      <c r="W388" s="5"/>
      <c r="X388" s="7"/>
      <c r="Y388" s="6"/>
      <c r="Z388" s="5"/>
    </row>
    <row r="389" spans="1:26" ht="12.7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  <c r="M389" s="5"/>
      <c r="N389" s="6"/>
      <c r="O389" s="6"/>
      <c r="P389" s="6"/>
      <c r="Q389" s="6"/>
      <c r="R389" s="6"/>
      <c r="S389" s="35"/>
      <c r="T389" s="5"/>
      <c r="U389" s="5"/>
      <c r="V389" s="5"/>
      <c r="W389" s="5"/>
      <c r="X389" s="7"/>
      <c r="Y389" s="6"/>
      <c r="Z389" s="5"/>
    </row>
    <row r="390" spans="1:26" ht="12.7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  <c r="M390" s="5"/>
      <c r="N390" s="6"/>
      <c r="O390" s="6"/>
      <c r="P390" s="6"/>
      <c r="Q390" s="6"/>
      <c r="R390" s="6"/>
      <c r="S390" s="35"/>
      <c r="T390" s="5"/>
      <c r="U390" s="5"/>
      <c r="V390" s="5"/>
      <c r="W390" s="5"/>
      <c r="X390" s="7"/>
      <c r="Y390" s="6"/>
      <c r="Z390" s="5"/>
    </row>
    <row r="391" spans="1:26" ht="12.7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  <c r="M391" s="5"/>
      <c r="N391" s="6"/>
      <c r="O391" s="6"/>
      <c r="P391" s="6"/>
      <c r="Q391" s="6"/>
      <c r="R391" s="6"/>
      <c r="S391" s="35"/>
      <c r="T391" s="5"/>
      <c r="U391" s="5"/>
      <c r="V391" s="5"/>
      <c r="W391" s="5"/>
      <c r="X391" s="7"/>
      <c r="Y391" s="6"/>
      <c r="Z391" s="5"/>
    </row>
    <row r="392" spans="1:26" ht="12.7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  <c r="M392" s="5"/>
      <c r="N392" s="6"/>
      <c r="O392" s="6"/>
      <c r="P392" s="6"/>
      <c r="Q392" s="6"/>
      <c r="R392" s="6"/>
      <c r="S392" s="35"/>
      <c r="T392" s="5"/>
      <c r="U392" s="5"/>
      <c r="V392" s="5"/>
      <c r="W392" s="5"/>
      <c r="X392" s="7"/>
      <c r="Y392" s="6"/>
      <c r="Z392" s="5"/>
    </row>
    <row r="393" spans="1:26" ht="12.7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  <c r="M393" s="5"/>
      <c r="N393" s="6"/>
      <c r="O393" s="6"/>
      <c r="P393" s="6"/>
      <c r="Q393" s="6"/>
      <c r="R393" s="6"/>
      <c r="S393" s="35"/>
      <c r="T393" s="5"/>
      <c r="U393" s="5"/>
      <c r="V393" s="5"/>
      <c r="W393" s="5"/>
      <c r="X393" s="7"/>
      <c r="Y393" s="6"/>
      <c r="Z393" s="5"/>
    </row>
    <row r="394" spans="1:26" ht="12.7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  <c r="M394" s="5"/>
      <c r="N394" s="6"/>
      <c r="O394" s="6"/>
      <c r="P394" s="6"/>
      <c r="Q394" s="6"/>
      <c r="R394" s="6"/>
      <c r="S394" s="35"/>
      <c r="T394" s="5"/>
      <c r="U394" s="5"/>
      <c r="V394" s="5"/>
      <c r="W394" s="5"/>
      <c r="X394" s="7"/>
      <c r="Y394" s="6"/>
      <c r="Z394" s="5"/>
    </row>
    <row r="395" spans="1:26" ht="12.7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  <c r="M395" s="5"/>
      <c r="N395" s="6"/>
      <c r="O395" s="6"/>
      <c r="P395" s="6"/>
      <c r="Q395" s="6"/>
      <c r="R395" s="6"/>
      <c r="S395" s="35"/>
      <c r="T395" s="5"/>
      <c r="U395" s="5"/>
      <c r="V395" s="5"/>
      <c r="W395" s="5"/>
      <c r="X395" s="7"/>
      <c r="Y395" s="6"/>
      <c r="Z395" s="5"/>
    </row>
    <row r="396" spans="1:26" ht="12.7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  <c r="M396" s="5"/>
      <c r="N396" s="6"/>
      <c r="O396" s="6"/>
      <c r="P396" s="6"/>
      <c r="Q396" s="6"/>
      <c r="R396" s="6"/>
      <c r="S396" s="35"/>
      <c r="T396" s="5"/>
      <c r="U396" s="5"/>
      <c r="V396" s="5"/>
      <c r="W396" s="5"/>
      <c r="X396" s="7"/>
      <c r="Y396" s="6"/>
      <c r="Z396" s="5"/>
    </row>
    <row r="397" spans="1:26" ht="12.7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  <c r="M397" s="5"/>
      <c r="N397" s="6"/>
      <c r="O397" s="6"/>
      <c r="P397" s="6"/>
      <c r="Q397" s="6"/>
      <c r="R397" s="6"/>
      <c r="S397" s="35"/>
      <c r="T397" s="5"/>
      <c r="U397" s="5"/>
      <c r="V397" s="5"/>
      <c r="W397" s="5"/>
      <c r="X397" s="7"/>
      <c r="Y397" s="6"/>
      <c r="Z397" s="5"/>
    </row>
    <row r="398" spans="1:26" ht="12.7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  <c r="M398" s="5"/>
      <c r="N398" s="6"/>
      <c r="O398" s="6"/>
      <c r="P398" s="6"/>
      <c r="Q398" s="6"/>
      <c r="R398" s="6"/>
      <c r="S398" s="35"/>
      <c r="T398" s="5"/>
      <c r="U398" s="5"/>
      <c r="V398" s="5"/>
      <c r="W398" s="5"/>
      <c r="X398" s="7"/>
      <c r="Y398" s="6"/>
      <c r="Z398" s="5"/>
    </row>
    <row r="399" spans="1:26" ht="12.7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  <c r="M399" s="5"/>
      <c r="N399" s="6"/>
      <c r="O399" s="6"/>
      <c r="P399" s="6"/>
      <c r="Q399" s="6"/>
      <c r="R399" s="6"/>
      <c r="S399" s="35"/>
      <c r="T399" s="5"/>
      <c r="U399" s="5"/>
      <c r="V399" s="5"/>
      <c r="W399" s="5"/>
      <c r="X399" s="7"/>
      <c r="Y399" s="6"/>
      <c r="Z399" s="5"/>
    </row>
    <row r="400" spans="1:26" ht="12.7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  <c r="M400" s="5"/>
      <c r="N400" s="6"/>
      <c r="O400" s="6"/>
      <c r="P400" s="6"/>
      <c r="Q400" s="6"/>
      <c r="R400" s="6"/>
      <c r="S400" s="35"/>
      <c r="T400" s="5"/>
      <c r="U400" s="5"/>
      <c r="V400" s="5"/>
      <c r="W400" s="5"/>
      <c r="X400" s="7"/>
      <c r="Y400" s="6"/>
      <c r="Z400" s="5"/>
    </row>
    <row r="401" spans="1:26" ht="12.7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  <c r="M401" s="5"/>
      <c r="N401" s="6"/>
      <c r="O401" s="6"/>
      <c r="P401" s="6"/>
      <c r="Q401" s="6"/>
      <c r="R401" s="6"/>
      <c r="S401" s="35"/>
      <c r="T401" s="5"/>
      <c r="U401" s="5"/>
      <c r="V401" s="5"/>
      <c r="W401" s="5"/>
      <c r="X401" s="7"/>
      <c r="Y401" s="6"/>
      <c r="Z401" s="5"/>
    </row>
    <row r="402" spans="1:26" ht="12.7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  <c r="M402" s="5"/>
      <c r="N402" s="6"/>
      <c r="O402" s="6"/>
      <c r="P402" s="6"/>
      <c r="Q402" s="6"/>
      <c r="R402" s="6"/>
      <c r="S402" s="35"/>
      <c r="T402" s="5"/>
      <c r="U402" s="5"/>
      <c r="V402" s="5"/>
      <c r="W402" s="5"/>
      <c r="X402" s="7"/>
      <c r="Y402" s="6"/>
      <c r="Z402" s="5"/>
    </row>
    <row r="403" spans="1:26" ht="12.7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  <c r="M403" s="5"/>
      <c r="N403" s="6"/>
      <c r="O403" s="6"/>
      <c r="P403" s="6"/>
      <c r="Q403" s="6"/>
      <c r="R403" s="6"/>
      <c r="S403" s="35"/>
      <c r="T403" s="5"/>
      <c r="U403" s="5"/>
      <c r="V403" s="5"/>
      <c r="W403" s="5"/>
      <c r="X403" s="7"/>
      <c r="Y403" s="6"/>
      <c r="Z403" s="5"/>
    </row>
    <row r="404" spans="1:26" ht="12.7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  <c r="M404" s="5"/>
      <c r="N404" s="6"/>
      <c r="O404" s="6"/>
      <c r="P404" s="6"/>
      <c r="Q404" s="6"/>
      <c r="R404" s="6"/>
      <c r="S404" s="35"/>
      <c r="T404" s="5"/>
      <c r="U404" s="5"/>
      <c r="V404" s="5"/>
      <c r="W404" s="5"/>
      <c r="X404" s="7"/>
      <c r="Y404" s="6"/>
      <c r="Z404" s="5"/>
    </row>
    <row r="405" spans="1:26" ht="12.7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  <c r="M405" s="5"/>
      <c r="N405" s="6"/>
      <c r="O405" s="6"/>
      <c r="P405" s="6"/>
      <c r="Q405" s="6"/>
      <c r="R405" s="6"/>
      <c r="S405" s="35"/>
      <c r="T405" s="5"/>
      <c r="U405" s="5"/>
      <c r="V405" s="5"/>
      <c r="W405" s="5"/>
      <c r="X405" s="7"/>
      <c r="Y405" s="6"/>
      <c r="Z405" s="5"/>
    </row>
    <row r="406" spans="1:26" ht="12.7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  <c r="M406" s="5"/>
      <c r="N406" s="6"/>
      <c r="O406" s="6"/>
      <c r="P406" s="6"/>
      <c r="Q406" s="6"/>
      <c r="R406" s="6"/>
      <c r="S406" s="35"/>
      <c r="T406" s="5"/>
      <c r="U406" s="5"/>
      <c r="V406" s="5"/>
      <c r="W406" s="5"/>
      <c r="X406" s="7"/>
      <c r="Y406" s="6"/>
      <c r="Z406" s="5"/>
    </row>
    <row r="407" spans="1:26" ht="12.7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  <c r="M407" s="5"/>
      <c r="N407" s="6"/>
      <c r="O407" s="6"/>
      <c r="P407" s="6"/>
      <c r="Q407" s="6"/>
      <c r="R407" s="6"/>
      <c r="S407" s="35"/>
      <c r="T407" s="5"/>
      <c r="U407" s="5"/>
      <c r="V407" s="5"/>
      <c r="W407" s="5"/>
      <c r="X407" s="7"/>
      <c r="Y407" s="6"/>
      <c r="Z407" s="5"/>
    </row>
    <row r="408" spans="1:26" ht="12.7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  <c r="M408" s="5"/>
      <c r="N408" s="6"/>
      <c r="O408" s="6"/>
      <c r="P408" s="6"/>
      <c r="Q408" s="6"/>
      <c r="R408" s="6"/>
      <c r="S408" s="35"/>
      <c r="T408" s="5"/>
      <c r="U408" s="5"/>
      <c r="V408" s="5"/>
      <c r="W408" s="5"/>
      <c r="X408" s="7"/>
      <c r="Y408" s="6"/>
      <c r="Z408" s="5"/>
    </row>
    <row r="409" spans="1:26" ht="12.7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  <c r="M409" s="5"/>
      <c r="N409" s="6"/>
      <c r="O409" s="6"/>
      <c r="P409" s="6"/>
      <c r="Q409" s="6"/>
      <c r="R409" s="6"/>
      <c r="S409" s="35"/>
      <c r="T409" s="5"/>
      <c r="U409" s="5"/>
      <c r="V409" s="5"/>
      <c r="W409" s="5"/>
      <c r="X409" s="7"/>
      <c r="Y409" s="6"/>
      <c r="Z409" s="5"/>
    </row>
    <row r="410" spans="1:26" ht="12.7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  <c r="M410" s="5"/>
      <c r="N410" s="6"/>
      <c r="O410" s="6"/>
      <c r="P410" s="6"/>
      <c r="Q410" s="6"/>
      <c r="R410" s="6"/>
      <c r="S410" s="35"/>
      <c r="T410" s="5"/>
      <c r="U410" s="5"/>
      <c r="V410" s="5"/>
      <c r="W410" s="5"/>
      <c r="X410" s="7"/>
      <c r="Y410" s="6"/>
      <c r="Z410" s="5"/>
    </row>
    <row r="411" spans="1:26" ht="12.7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  <c r="M411" s="5"/>
      <c r="N411" s="6"/>
      <c r="O411" s="6"/>
      <c r="P411" s="6"/>
      <c r="Q411" s="6"/>
      <c r="R411" s="6"/>
      <c r="S411" s="35"/>
      <c r="T411" s="5"/>
      <c r="U411" s="5"/>
      <c r="V411" s="5"/>
      <c r="W411" s="5"/>
      <c r="X411" s="7"/>
      <c r="Y411" s="6"/>
      <c r="Z411" s="5"/>
    </row>
    <row r="412" spans="1:26" ht="12.7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  <c r="M412" s="5"/>
      <c r="N412" s="6"/>
      <c r="O412" s="6"/>
      <c r="P412" s="6"/>
      <c r="Q412" s="6"/>
      <c r="R412" s="6"/>
      <c r="S412" s="35"/>
      <c r="T412" s="5"/>
      <c r="U412" s="5"/>
      <c r="V412" s="5"/>
      <c r="W412" s="5"/>
      <c r="X412" s="7"/>
      <c r="Y412" s="6"/>
      <c r="Z412" s="5"/>
    </row>
    <row r="413" spans="1:26" ht="12.7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  <c r="M413" s="5"/>
      <c r="N413" s="6"/>
      <c r="O413" s="6"/>
      <c r="P413" s="6"/>
      <c r="Q413" s="6"/>
      <c r="R413" s="6"/>
      <c r="S413" s="35"/>
      <c r="T413" s="5"/>
      <c r="U413" s="5"/>
      <c r="V413" s="5"/>
      <c r="W413" s="5"/>
      <c r="X413" s="7"/>
      <c r="Y413" s="6"/>
      <c r="Z413" s="5"/>
    </row>
    <row r="414" spans="1:26" ht="12.7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  <c r="M414" s="5"/>
      <c r="N414" s="6"/>
      <c r="O414" s="6"/>
      <c r="P414" s="6"/>
      <c r="Q414" s="6"/>
      <c r="R414" s="6"/>
      <c r="S414" s="35"/>
      <c r="T414" s="5"/>
      <c r="U414" s="5"/>
      <c r="V414" s="5"/>
      <c r="W414" s="5"/>
      <c r="X414" s="7"/>
      <c r="Y414" s="6"/>
      <c r="Z414" s="5"/>
    </row>
    <row r="415" spans="1:26" ht="12.7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  <c r="M415" s="5"/>
      <c r="N415" s="6"/>
      <c r="O415" s="6"/>
      <c r="P415" s="6"/>
      <c r="Q415" s="6"/>
      <c r="R415" s="6"/>
      <c r="S415" s="35"/>
      <c r="T415" s="5"/>
      <c r="U415" s="5"/>
      <c r="V415" s="5"/>
      <c r="W415" s="5"/>
      <c r="X415" s="7"/>
      <c r="Y415" s="6"/>
      <c r="Z415" s="5"/>
    </row>
    <row r="416" spans="1:26" ht="12.7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  <c r="M416" s="5"/>
      <c r="N416" s="6"/>
      <c r="O416" s="6"/>
      <c r="P416" s="6"/>
      <c r="Q416" s="6"/>
      <c r="R416" s="6"/>
      <c r="S416" s="35"/>
      <c r="T416" s="5"/>
      <c r="U416" s="5"/>
      <c r="V416" s="5"/>
      <c r="W416" s="5"/>
      <c r="X416" s="7"/>
      <c r="Y416" s="6"/>
      <c r="Z416" s="5"/>
    </row>
    <row r="417" spans="1:26" ht="12.7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  <c r="M417" s="5"/>
      <c r="N417" s="6"/>
      <c r="O417" s="6"/>
      <c r="P417" s="6"/>
      <c r="Q417" s="6"/>
      <c r="R417" s="6"/>
      <c r="S417" s="35"/>
      <c r="T417" s="5"/>
      <c r="U417" s="5"/>
      <c r="V417" s="5"/>
      <c r="W417" s="5"/>
      <c r="X417" s="7"/>
      <c r="Y417" s="6"/>
      <c r="Z417" s="5"/>
    </row>
    <row r="418" spans="1:26" ht="12.7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  <c r="M418" s="5"/>
      <c r="N418" s="6"/>
      <c r="O418" s="6"/>
      <c r="P418" s="6"/>
      <c r="Q418" s="6"/>
      <c r="R418" s="6"/>
      <c r="S418" s="35"/>
      <c r="T418" s="5"/>
      <c r="U418" s="5"/>
      <c r="V418" s="5"/>
      <c r="W418" s="5"/>
      <c r="X418" s="7"/>
      <c r="Y418" s="6"/>
      <c r="Z418" s="5"/>
    </row>
    <row r="419" spans="1:26" ht="12.7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  <c r="M419" s="5"/>
      <c r="N419" s="6"/>
      <c r="O419" s="6"/>
      <c r="P419" s="6"/>
      <c r="Q419" s="6"/>
      <c r="R419" s="6"/>
      <c r="S419" s="35"/>
      <c r="T419" s="5"/>
      <c r="U419" s="5"/>
      <c r="V419" s="5"/>
      <c r="W419" s="5"/>
      <c r="X419" s="7"/>
      <c r="Y419" s="6"/>
      <c r="Z419" s="5"/>
    </row>
    <row r="420" spans="1:26" ht="12.7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  <c r="M420" s="5"/>
      <c r="N420" s="6"/>
      <c r="O420" s="6"/>
      <c r="P420" s="6"/>
      <c r="Q420" s="6"/>
      <c r="R420" s="6"/>
      <c r="S420" s="35"/>
      <c r="T420" s="5"/>
      <c r="U420" s="5"/>
      <c r="V420" s="5"/>
      <c r="W420" s="5"/>
      <c r="X420" s="7"/>
      <c r="Y420" s="6"/>
      <c r="Z420" s="5"/>
    </row>
    <row r="421" spans="1:26" ht="12.7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  <c r="M421" s="5"/>
      <c r="N421" s="6"/>
      <c r="O421" s="6"/>
      <c r="P421" s="6"/>
      <c r="Q421" s="6"/>
      <c r="R421" s="6"/>
      <c r="S421" s="35"/>
      <c r="T421" s="5"/>
      <c r="U421" s="5"/>
      <c r="V421" s="5"/>
      <c r="W421" s="5"/>
      <c r="X421" s="7"/>
      <c r="Y421" s="6"/>
      <c r="Z421" s="5"/>
    </row>
    <row r="422" spans="1:26" ht="12.7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  <c r="M422" s="5"/>
      <c r="N422" s="6"/>
      <c r="O422" s="6"/>
      <c r="P422" s="6"/>
      <c r="Q422" s="6"/>
      <c r="R422" s="6"/>
      <c r="S422" s="35"/>
      <c r="T422" s="5"/>
      <c r="U422" s="5"/>
      <c r="V422" s="5"/>
      <c r="W422" s="5"/>
      <c r="X422" s="7"/>
      <c r="Y422" s="6"/>
      <c r="Z422" s="5"/>
    </row>
    <row r="423" spans="1:26" ht="12.7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  <c r="M423" s="5"/>
      <c r="N423" s="6"/>
      <c r="O423" s="6"/>
      <c r="P423" s="6"/>
      <c r="Q423" s="6"/>
      <c r="R423" s="6"/>
      <c r="S423" s="35"/>
      <c r="T423" s="5"/>
      <c r="U423" s="5"/>
      <c r="V423" s="5"/>
      <c r="W423" s="5"/>
      <c r="X423" s="7"/>
      <c r="Y423" s="6"/>
      <c r="Z423" s="5"/>
    </row>
    <row r="424" spans="1:26" ht="12.7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  <c r="M424" s="5"/>
      <c r="N424" s="6"/>
      <c r="O424" s="6"/>
      <c r="P424" s="6"/>
      <c r="Q424" s="6"/>
      <c r="R424" s="6"/>
      <c r="S424" s="35"/>
      <c r="T424" s="5"/>
      <c r="U424" s="5"/>
      <c r="V424" s="5"/>
      <c r="W424" s="5"/>
      <c r="X424" s="7"/>
      <c r="Y424" s="6"/>
      <c r="Z424" s="5"/>
    </row>
    <row r="425" spans="1:26" ht="12.7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  <c r="M425" s="5"/>
      <c r="N425" s="6"/>
      <c r="O425" s="6"/>
      <c r="P425" s="6"/>
      <c r="Q425" s="6"/>
      <c r="R425" s="6"/>
      <c r="S425" s="35"/>
      <c r="T425" s="5"/>
      <c r="U425" s="5"/>
      <c r="V425" s="5"/>
      <c r="W425" s="5"/>
      <c r="X425" s="7"/>
      <c r="Y425" s="6"/>
      <c r="Z425" s="5"/>
    </row>
    <row r="426" spans="1:26" ht="12.7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  <c r="M426" s="5"/>
      <c r="N426" s="6"/>
      <c r="O426" s="6"/>
      <c r="P426" s="6"/>
      <c r="Q426" s="6"/>
      <c r="R426" s="6"/>
      <c r="S426" s="35"/>
      <c r="T426" s="5"/>
      <c r="U426" s="5"/>
      <c r="V426" s="5"/>
      <c r="W426" s="5"/>
      <c r="X426" s="7"/>
      <c r="Y426" s="6"/>
      <c r="Z426" s="5"/>
    </row>
    <row r="427" spans="1:26" ht="12.7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  <c r="M427" s="5"/>
      <c r="N427" s="6"/>
      <c r="O427" s="6"/>
      <c r="P427" s="6"/>
      <c r="Q427" s="6"/>
      <c r="R427" s="6"/>
      <c r="S427" s="35"/>
      <c r="T427" s="5"/>
      <c r="U427" s="5"/>
      <c r="V427" s="5"/>
      <c r="W427" s="5"/>
      <c r="X427" s="7"/>
      <c r="Y427" s="6"/>
      <c r="Z427" s="5"/>
    </row>
    <row r="428" spans="1:26" ht="12.7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  <c r="M428" s="5"/>
      <c r="N428" s="6"/>
      <c r="O428" s="6"/>
      <c r="P428" s="6"/>
      <c r="Q428" s="6"/>
      <c r="R428" s="6"/>
      <c r="S428" s="35"/>
      <c r="T428" s="5"/>
      <c r="U428" s="5"/>
      <c r="V428" s="5"/>
      <c r="W428" s="5"/>
      <c r="X428" s="7"/>
      <c r="Y428" s="6"/>
      <c r="Z428" s="5"/>
    </row>
    <row r="429" spans="1:26" ht="12.7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  <c r="M429" s="5"/>
      <c r="N429" s="6"/>
      <c r="O429" s="6"/>
      <c r="P429" s="6"/>
      <c r="Q429" s="6"/>
      <c r="R429" s="6"/>
      <c r="S429" s="35"/>
      <c r="T429" s="5"/>
      <c r="U429" s="5"/>
      <c r="V429" s="5"/>
      <c r="W429" s="5"/>
      <c r="X429" s="7"/>
      <c r="Y429" s="6"/>
      <c r="Z429" s="5"/>
    </row>
    <row r="430" spans="1:26" ht="12.7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  <c r="M430" s="5"/>
      <c r="N430" s="6"/>
      <c r="O430" s="6"/>
      <c r="P430" s="6"/>
      <c r="Q430" s="6"/>
      <c r="R430" s="6"/>
      <c r="S430" s="35"/>
      <c r="T430" s="5"/>
      <c r="U430" s="5"/>
      <c r="V430" s="5"/>
      <c r="W430" s="5"/>
      <c r="X430" s="7"/>
      <c r="Y430" s="6"/>
      <c r="Z430" s="5"/>
    </row>
    <row r="431" spans="1:26" ht="12.7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  <c r="M431" s="5"/>
      <c r="N431" s="6"/>
      <c r="O431" s="6"/>
      <c r="P431" s="6"/>
      <c r="Q431" s="6"/>
      <c r="R431" s="6"/>
      <c r="S431" s="35"/>
      <c r="T431" s="5"/>
      <c r="U431" s="5"/>
      <c r="V431" s="5"/>
      <c r="W431" s="5"/>
      <c r="X431" s="7"/>
      <c r="Y431" s="6"/>
      <c r="Z431" s="5"/>
    </row>
    <row r="432" spans="1:26" ht="12.7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  <c r="M432" s="5"/>
      <c r="N432" s="6"/>
      <c r="O432" s="6"/>
      <c r="P432" s="6"/>
      <c r="Q432" s="6"/>
      <c r="R432" s="6"/>
      <c r="S432" s="35"/>
      <c r="T432" s="5"/>
      <c r="U432" s="5"/>
      <c r="V432" s="5"/>
      <c r="W432" s="5"/>
      <c r="X432" s="7"/>
      <c r="Y432" s="6"/>
      <c r="Z432" s="5"/>
    </row>
    <row r="433" spans="1:26" ht="12.7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  <c r="M433" s="5"/>
      <c r="N433" s="6"/>
      <c r="O433" s="6"/>
      <c r="P433" s="6"/>
      <c r="Q433" s="6"/>
      <c r="R433" s="6"/>
      <c r="S433" s="35"/>
      <c r="T433" s="5"/>
      <c r="U433" s="5"/>
      <c r="V433" s="5"/>
      <c r="W433" s="5"/>
      <c r="X433" s="7"/>
      <c r="Y433" s="6"/>
      <c r="Z433" s="5"/>
    </row>
    <row r="434" spans="1:26" ht="12.7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  <c r="M434" s="5"/>
      <c r="N434" s="6"/>
      <c r="O434" s="6"/>
      <c r="P434" s="6"/>
      <c r="Q434" s="6"/>
      <c r="R434" s="6"/>
      <c r="S434" s="35"/>
      <c r="T434" s="5"/>
      <c r="U434" s="5"/>
      <c r="V434" s="5"/>
      <c r="W434" s="5"/>
      <c r="X434" s="7"/>
      <c r="Y434" s="6"/>
      <c r="Z434" s="5"/>
    </row>
    <row r="435" spans="1:26" ht="12.7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  <c r="M435" s="5"/>
      <c r="N435" s="6"/>
      <c r="O435" s="6"/>
      <c r="P435" s="6"/>
      <c r="Q435" s="6"/>
      <c r="R435" s="6"/>
      <c r="S435" s="35"/>
      <c r="T435" s="5"/>
      <c r="U435" s="5"/>
      <c r="V435" s="5"/>
      <c r="W435" s="5"/>
      <c r="X435" s="7"/>
      <c r="Y435" s="6"/>
      <c r="Z435" s="5"/>
    </row>
    <row r="436" spans="1:26" ht="12.7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  <c r="M436" s="5"/>
      <c r="N436" s="6"/>
      <c r="O436" s="6"/>
      <c r="P436" s="6"/>
      <c r="Q436" s="6"/>
      <c r="R436" s="6"/>
      <c r="S436" s="35"/>
      <c r="T436" s="5"/>
      <c r="U436" s="5"/>
      <c r="V436" s="5"/>
      <c r="W436" s="5"/>
      <c r="X436" s="7"/>
      <c r="Y436" s="6"/>
      <c r="Z436" s="5"/>
    </row>
    <row r="437" spans="1:26" ht="12.7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  <c r="M437" s="5"/>
      <c r="N437" s="6"/>
      <c r="O437" s="6"/>
      <c r="P437" s="6"/>
      <c r="Q437" s="6"/>
      <c r="R437" s="6"/>
      <c r="S437" s="35"/>
      <c r="T437" s="5"/>
      <c r="U437" s="5"/>
      <c r="V437" s="5"/>
      <c r="W437" s="5"/>
      <c r="X437" s="7"/>
      <c r="Y437" s="6"/>
      <c r="Z437" s="5"/>
    </row>
    <row r="438" spans="1:26" ht="12.7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  <c r="M438" s="5"/>
      <c r="N438" s="6"/>
      <c r="O438" s="6"/>
      <c r="P438" s="6"/>
      <c r="Q438" s="6"/>
      <c r="R438" s="6"/>
      <c r="S438" s="35"/>
      <c r="T438" s="5"/>
      <c r="U438" s="5"/>
      <c r="V438" s="5"/>
      <c r="W438" s="5"/>
      <c r="X438" s="7"/>
      <c r="Y438" s="6"/>
      <c r="Z438" s="5"/>
    </row>
    <row r="439" spans="1:26" ht="12.7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  <c r="M439" s="5"/>
      <c r="N439" s="6"/>
      <c r="O439" s="6"/>
      <c r="P439" s="6"/>
      <c r="Q439" s="6"/>
      <c r="R439" s="6"/>
      <c r="S439" s="35"/>
      <c r="T439" s="5"/>
      <c r="U439" s="5"/>
      <c r="V439" s="5"/>
      <c r="W439" s="5"/>
      <c r="X439" s="7"/>
      <c r="Y439" s="6"/>
      <c r="Z439" s="5"/>
    </row>
    <row r="440" spans="1:26" ht="12.7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  <c r="M440" s="5"/>
      <c r="N440" s="6"/>
      <c r="O440" s="6"/>
      <c r="P440" s="6"/>
      <c r="Q440" s="6"/>
      <c r="R440" s="6"/>
      <c r="S440" s="35"/>
      <c r="T440" s="5"/>
      <c r="U440" s="5"/>
      <c r="V440" s="5"/>
      <c r="W440" s="5"/>
      <c r="X440" s="7"/>
      <c r="Y440" s="6"/>
      <c r="Z440" s="5"/>
    </row>
    <row r="441" spans="1:26" ht="12.7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  <c r="M441" s="5"/>
      <c r="N441" s="6"/>
      <c r="O441" s="6"/>
      <c r="P441" s="6"/>
      <c r="Q441" s="6"/>
      <c r="R441" s="6"/>
      <c r="S441" s="35"/>
      <c r="T441" s="5"/>
      <c r="U441" s="5"/>
      <c r="V441" s="5"/>
      <c r="W441" s="5"/>
      <c r="X441" s="7"/>
      <c r="Y441" s="6"/>
      <c r="Z441" s="5"/>
    </row>
    <row r="442" spans="1:26" ht="12.7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  <c r="M442" s="5"/>
      <c r="N442" s="6"/>
      <c r="O442" s="6"/>
      <c r="P442" s="6"/>
      <c r="Q442" s="6"/>
      <c r="R442" s="6"/>
      <c r="S442" s="35"/>
      <c r="T442" s="5"/>
      <c r="U442" s="5"/>
      <c r="V442" s="5"/>
      <c r="W442" s="5"/>
      <c r="X442" s="7"/>
      <c r="Y442" s="6"/>
      <c r="Z442" s="5"/>
    </row>
    <row r="443" spans="1:26" ht="12.7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  <c r="M443" s="5"/>
      <c r="N443" s="6"/>
      <c r="O443" s="6"/>
      <c r="P443" s="6"/>
      <c r="Q443" s="6"/>
      <c r="R443" s="6"/>
      <c r="S443" s="35"/>
      <c r="T443" s="5"/>
      <c r="U443" s="5"/>
      <c r="V443" s="5"/>
      <c r="W443" s="5"/>
      <c r="X443" s="7"/>
      <c r="Y443" s="6"/>
      <c r="Z443" s="5"/>
    </row>
    <row r="444" spans="1:26" ht="12.7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  <c r="M444" s="5"/>
      <c r="N444" s="6"/>
      <c r="O444" s="6"/>
      <c r="P444" s="6"/>
      <c r="Q444" s="6"/>
      <c r="R444" s="6"/>
      <c r="S444" s="35"/>
      <c r="T444" s="5"/>
      <c r="U444" s="5"/>
      <c r="V444" s="5"/>
      <c r="W444" s="5"/>
      <c r="X444" s="7"/>
      <c r="Y444" s="6"/>
      <c r="Z444" s="5"/>
    </row>
    <row r="445" spans="1:26" ht="12.7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  <c r="M445" s="5"/>
      <c r="N445" s="6"/>
      <c r="O445" s="6"/>
      <c r="P445" s="6"/>
      <c r="Q445" s="6"/>
      <c r="R445" s="6"/>
      <c r="S445" s="35"/>
      <c r="T445" s="5"/>
      <c r="U445" s="5"/>
      <c r="V445" s="5"/>
      <c r="W445" s="5"/>
      <c r="X445" s="7"/>
      <c r="Y445" s="6"/>
      <c r="Z445" s="5"/>
    </row>
    <row r="446" spans="1:26" ht="12.7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  <c r="M446" s="5"/>
      <c r="N446" s="6"/>
      <c r="O446" s="6"/>
      <c r="P446" s="6"/>
      <c r="Q446" s="6"/>
      <c r="R446" s="6"/>
      <c r="S446" s="35"/>
      <c r="T446" s="5"/>
      <c r="U446" s="5"/>
      <c r="V446" s="5"/>
      <c r="W446" s="5"/>
      <c r="X446" s="7"/>
      <c r="Y446" s="6"/>
      <c r="Z446" s="5"/>
    </row>
    <row r="447" spans="1:26" ht="12.7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  <c r="M447" s="5"/>
      <c r="N447" s="6"/>
      <c r="O447" s="6"/>
      <c r="P447" s="6"/>
      <c r="Q447" s="6"/>
      <c r="R447" s="6"/>
      <c r="S447" s="35"/>
      <c r="T447" s="5"/>
      <c r="U447" s="5"/>
      <c r="V447" s="5"/>
      <c r="W447" s="5"/>
      <c r="X447" s="7"/>
      <c r="Y447" s="6"/>
      <c r="Z447" s="5"/>
    </row>
    <row r="448" spans="1:26" ht="12.7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  <c r="M448" s="5"/>
      <c r="N448" s="6"/>
      <c r="O448" s="6"/>
      <c r="P448" s="6"/>
      <c r="Q448" s="6"/>
      <c r="R448" s="6"/>
      <c r="S448" s="35"/>
      <c r="T448" s="5"/>
      <c r="U448" s="5"/>
      <c r="V448" s="5"/>
      <c r="W448" s="5"/>
      <c r="X448" s="7"/>
      <c r="Y448" s="6"/>
      <c r="Z448" s="5"/>
    </row>
    <row r="449" spans="1:26" ht="12.7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  <c r="M449" s="5"/>
      <c r="N449" s="6"/>
      <c r="O449" s="6"/>
      <c r="P449" s="6"/>
      <c r="Q449" s="6"/>
      <c r="R449" s="6"/>
      <c r="S449" s="35"/>
      <c r="T449" s="5"/>
      <c r="U449" s="5"/>
      <c r="V449" s="5"/>
      <c r="W449" s="5"/>
      <c r="X449" s="7"/>
      <c r="Y449" s="6"/>
      <c r="Z449" s="5"/>
    </row>
    <row r="450" spans="1:26" ht="12.7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  <c r="M450" s="5"/>
      <c r="N450" s="6"/>
      <c r="O450" s="6"/>
      <c r="P450" s="6"/>
      <c r="Q450" s="6"/>
      <c r="R450" s="6"/>
      <c r="S450" s="35"/>
      <c r="T450" s="5"/>
      <c r="U450" s="5"/>
      <c r="V450" s="5"/>
      <c r="W450" s="5"/>
      <c r="X450" s="7"/>
      <c r="Y450" s="6"/>
      <c r="Z450" s="5"/>
    </row>
    <row r="451" spans="1:26" ht="12.7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  <c r="M451" s="5"/>
      <c r="N451" s="6"/>
      <c r="O451" s="6"/>
      <c r="P451" s="6"/>
      <c r="Q451" s="6"/>
      <c r="R451" s="6"/>
      <c r="S451" s="35"/>
      <c r="T451" s="5"/>
      <c r="U451" s="5"/>
      <c r="V451" s="5"/>
      <c r="W451" s="5"/>
      <c r="X451" s="7"/>
      <c r="Y451" s="6"/>
      <c r="Z451" s="5"/>
    </row>
    <row r="452" spans="1:26" ht="12.7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  <c r="M452" s="5"/>
      <c r="N452" s="6"/>
      <c r="O452" s="6"/>
      <c r="P452" s="6"/>
      <c r="Q452" s="6"/>
      <c r="R452" s="6"/>
      <c r="S452" s="35"/>
      <c r="T452" s="5"/>
      <c r="U452" s="5"/>
      <c r="V452" s="5"/>
      <c r="W452" s="5"/>
      <c r="X452" s="7"/>
      <c r="Y452" s="6"/>
      <c r="Z452" s="5"/>
    </row>
    <row r="453" spans="1:26" ht="12.7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  <c r="M453" s="5"/>
      <c r="N453" s="6"/>
      <c r="O453" s="6"/>
      <c r="P453" s="6"/>
      <c r="Q453" s="6"/>
      <c r="R453" s="6"/>
      <c r="S453" s="35"/>
      <c r="T453" s="5"/>
      <c r="U453" s="5"/>
      <c r="V453" s="5"/>
      <c r="W453" s="5"/>
      <c r="X453" s="7"/>
      <c r="Y453" s="6"/>
      <c r="Z453" s="5"/>
    </row>
    <row r="454" spans="1:26" ht="12.7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  <c r="M454" s="5"/>
      <c r="N454" s="6"/>
      <c r="O454" s="6"/>
      <c r="P454" s="6"/>
      <c r="Q454" s="6"/>
      <c r="R454" s="6"/>
      <c r="S454" s="35"/>
      <c r="T454" s="5"/>
      <c r="U454" s="5"/>
      <c r="V454" s="5"/>
      <c r="W454" s="5"/>
      <c r="X454" s="7"/>
      <c r="Y454" s="6"/>
      <c r="Z454" s="5"/>
    </row>
    <row r="455" spans="1:26" ht="12.7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  <c r="M455" s="5"/>
      <c r="N455" s="6"/>
      <c r="O455" s="6"/>
      <c r="P455" s="6"/>
      <c r="Q455" s="6"/>
      <c r="R455" s="6"/>
      <c r="S455" s="35"/>
      <c r="T455" s="5"/>
      <c r="U455" s="5"/>
      <c r="V455" s="5"/>
      <c r="W455" s="5"/>
      <c r="X455" s="7"/>
      <c r="Y455" s="6"/>
      <c r="Z455" s="5"/>
    </row>
    <row r="456" spans="1:26" ht="12.7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  <c r="M456" s="5"/>
      <c r="N456" s="6"/>
      <c r="O456" s="6"/>
      <c r="P456" s="6"/>
      <c r="Q456" s="6"/>
      <c r="R456" s="6"/>
      <c r="S456" s="35"/>
      <c r="T456" s="5"/>
      <c r="U456" s="5"/>
      <c r="V456" s="5"/>
      <c r="W456" s="5"/>
      <c r="X456" s="7"/>
      <c r="Y456" s="6"/>
      <c r="Z456" s="5"/>
    </row>
    <row r="457" spans="1:26" ht="12.7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  <c r="M457" s="5"/>
      <c r="N457" s="6"/>
      <c r="O457" s="6"/>
      <c r="P457" s="6"/>
      <c r="Q457" s="6"/>
      <c r="R457" s="6"/>
      <c r="S457" s="35"/>
      <c r="T457" s="5"/>
      <c r="U457" s="5"/>
      <c r="V457" s="5"/>
      <c r="W457" s="5"/>
      <c r="X457" s="7"/>
      <c r="Y457" s="6"/>
      <c r="Z457" s="5"/>
    </row>
    <row r="458" spans="1:26" ht="12.7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  <c r="M458" s="5"/>
      <c r="N458" s="6"/>
      <c r="O458" s="6"/>
      <c r="P458" s="6"/>
      <c r="Q458" s="6"/>
      <c r="R458" s="6"/>
      <c r="S458" s="35"/>
      <c r="T458" s="5"/>
      <c r="U458" s="5"/>
      <c r="V458" s="5"/>
      <c r="W458" s="5"/>
      <c r="X458" s="7"/>
      <c r="Y458" s="6"/>
      <c r="Z458" s="5"/>
    </row>
    <row r="459" spans="1:26" ht="12.7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  <c r="M459" s="5"/>
      <c r="N459" s="6"/>
      <c r="O459" s="6"/>
      <c r="P459" s="6"/>
      <c r="Q459" s="6"/>
      <c r="R459" s="6"/>
      <c r="S459" s="35"/>
      <c r="T459" s="5"/>
      <c r="U459" s="5"/>
      <c r="V459" s="5"/>
      <c r="W459" s="5"/>
      <c r="X459" s="7"/>
      <c r="Y459" s="6"/>
      <c r="Z459" s="5"/>
    </row>
    <row r="460" spans="1:26" ht="12.7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  <c r="M460" s="5"/>
      <c r="N460" s="6"/>
      <c r="O460" s="6"/>
      <c r="P460" s="6"/>
      <c r="Q460" s="6"/>
      <c r="R460" s="6"/>
      <c r="S460" s="35"/>
      <c r="T460" s="5"/>
      <c r="U460" s="5"/>
      <c r="V460" s="5"/>
      <c r="W460" s="5"/>
      <c r="X460" s="7"/>
      <c r="Y460" s="6"/>
      <c r="Z460" s="5"/>
    </row>
    <row r="461" spans="1:26" ht="12.7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  <c r="M461" s="5"/>
      <c r="N461" s="6"/>
      <c r="O461" s="6"/>
      <c r="P461" s="6"/>
      <c r="Q461" s="6"/>
      <c r="R461" s="6"/>
      <c r="S461" s="35"/>
      <c r="T461" s="5"/>
      <c r="U461" s="5"/>
      <c r="V461" s="5"/>
      <c r="W461" s="5"/>
      <c r="X461" s="7"/>
      <c r="Y461" s="6"/>
      <c r="Z461" s="5"/>
    </row>
    <row r="462" spans="1:26" ht="12.7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  <c r="M462" s="5"/>
      <c r="N462" s="6"/>
      <c r="O462" s="6"/>
      <c r="P462" s="6"/>
      <c r="Q462" s="6"/>
      <c r="R462" s="6"/>
      <c r="S462" s="35"/>
      <c r="T462" s="5"/>
      <c r="U462" s="5"/>
      <c r="V462" s="5"/>
      <c r="W462" s="5"/>
      <c r="X462" s="7"/>
      <c r="Y462" s="6"/>
      <c r="Z462" s="5"/>
    </row>
    <row r="463" spans="1:26" ht="12.7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  <c r="M463" s="5"/>
      <c r="N463" s="6"/>
      <c r="O463" s="6"/>
      <c r="P463" s="6"/>
      <c r="Q463" s="6"/>
      <c r="R463" s="6"/>
      <c r="S463" s="35"/>
      <c r="T463" s="5"/>
      <c r="U463" s="5"/>
      <c r="V463" s="5"/>
      <c r="W463" s="5"/>
      <c r="X463" s="7"/>
      <c r="Y463" s="6"/>
      <c r="Z463" s="5"/>
    </row>
    <row r="464" spans="1:26" ht="12.7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  <c r="M464" s="5"/>
      <c r="N464" s="6"/>
      <c r="O464" s="6"/>
      <c r="P464" s="6"/>
      <c r="Q464" s="6"/>
      <c r="R464" s="6"/>
      <c r="S464" s="35"/>
      <c r="T464" s="5"/>
      <c r="U464" s="5"/>
      <c r="V464" s="5"/>
      <c r="W464" s="5"/>
      <c r="X464" s="7"/>
      <c r="Y464" s="6"/>
      <c r="Z464" s="5"/>
    </row>
    <row r="465" spans="1:26" ht="12.7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  <c r="M465" s="5"/>
      <c r="N465" s="6"/>
      <c r="O465" s="6"/>
      <c r="P465" s="6"/>
      <c r="Q465" s="6"/>
      <c r="R465" s="6"/>
      <c r="S465" s="35"/>
      <c r="T465" s="5"/>
      <c r="U465" s="5"/>
      <c r="V465" s="5"/>
      <c r="W465" s="5"/>
      <c r="X465" s="7"/>
      <c r="Y465" s="6"/>
      <c r="Z465" s="5"/>
    </row>
    <row r="466" spans="1:26" ht="12.7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  <c r="M466" s="5"/>
      <c r="N466" s="6"/>
      <c r="O466" s="6"/>
      <c r="P466" s="6"/>
      <c r="Q466" s="6"/>
      <c r="R466" s="6"/>
      <c r="S466" s="35"/>
      <c r="T466" s="5"/>
      <c r="U466" s="5"/>
      <c r="V466" s="5"/>
      <c r="W466" s="5"/>
      <c r="X466" s="7"/>
      <c r="Y466" s="6"/>
      <c r="Z466" s="5"/>
    </row>
    <row r="467" spans="1:26" ht="12.7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  <c r="M467" s="5"/>
      <c r="N467" s="6"/>
      <c r="O467" s="6"/>
      <c r="P467" s="6"/>
      <c r="Q467" s="6"/>
      <c r="R467" s="6"/>
      <c r="S467" s="35"/>
      <c r="T467" s="5"/>
      <c r="U467" s="5"/>
      <c r="V467" s="5"/>
      <c r="W467" s="5"/>
      <c r="X467" s="7"/>
      <c r="Y467" s="6"/>
      <c r="Z467" s="5"/>
    </row>
    <row r="468" spans="1:26" ht="12.7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  <c r="M468" s="5"/>
      <c r="N468" s="6"/>
      <c r="O468" s="6"/>
      <c r="P468" s="6"/>
      <c r="Q468" s="6"/>
      <c r="R468" s="6"/>
      <c r="S468" s="35"/>
      <c r="T468" s="5"/>
      <c r="U468" s="5"/>
      <c r="V468" s="5"/>
      <c r="W468" s="5"/>
      <c r="X468" s="7"/>
      <c r="Y468" s="6"/>
      <c r="Z468" s="5"/>
    </row>
    <row r="469" spans="1:26" ht="12.7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  <c r="M469" s="5"/>
      <c r="N469" s="6"/>
      <c r="O469" s="6"/>
      <c r="P469" s="6"/>
      <c r="Q469" s="6"/>
      <c r="R469" s="6"/>
      <c r="S469" s="35"/>
      <c r="T469" s="5"/>
      <c r="U469" s="5"/>
      <c r="V469" s="5"/>
      <c r="W469" s="5"/>
      <c r="X469" s="7"/>
      <c r="Y469" s="6"/>
      <c r="Z469" s="5"/>
    </row>
    <row r="470" spans="1:26" ht="12.7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  <c r="M470" s="5"/>
      <c r="N470" s="6"/>
      <c r="O470" s="6"/>
      <c r="P470" s="6"/>
      <c r="Q470" s="6"/>
      <c r="R470" s="6"/>
      <c r="S470" s="35"/>
      <c r="T470" s="5"/>
      <c r="U470" s="5"/>
      <c r="V470" s="5"/>
      <c r="W470" s="5"/>
      <c r="X470" s="7"/>
      <c r="Y470" s="6"/>
      <c r="Z470" s="5"/>
    </row>
    <row r="471" spans="1:26" ht="12.7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  <c r="M471" s="5"/>
      <c r="N471" s="6"/>
      <c r="O471" s="6"/>
      <c r="P471" s="6"/>
      <c r="Q471" s="6"/>
      <c r="R471" s="6"/>
      <c r="S471" s="35"/>
      <c r="T471" s="5"/>
      <c r="U471" s="5"/>
      <c r="V471" s="5"/>
      <c r="W471" s="5"/>
      <c r="X471" s="7"/>
      <c r="Y471" s="6"/>
      <c r="Z471" s="5"/>
    </row>
    <row r="472" spans="1:26" ht="12.7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  <c r="M472" s="5"/>
      <c r="N472" s="6"/>
      <c r="O472" s="6"/>
      <c r="P472" s="6"/>
      <c r="Q472" s="6"/>
      <c r="R472" s="6"/>
      <c r="S472" s="35"/>
      <c r="T472" s="5"/>
      <c r="U472" s="5"/>
      <c r="V472" s="5"/>
      <c r="W472" s="5"/>
      <c r="X472" s="7"/>
      <c r="Y472" s="6"/>
      <c r="Z472" s="5"/>
    </row>
    <row r="473" spans="1:26" ht="12.7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  <c r="M473" s="5"/>
      <c r="N473" s="6"/>
      <c r="O473" s="6"/>
      <c r="P473" s="6"/>
      <c r="Q473" s="6"/>
      <c r="R473" s="6"/>
      <c r="S473" s="35"/>
      <c r="T473" s="5"/>
      <c r="U473" s="5"/>
      <c r="V473" s="5"/>
      <c r="W473" s="5"/>
      <c r="X473" s="7"/>
      <c r="Y473" s="6"/>
      <c r="Z473" s="5"/>
    </row>
    <row r="474" spans="1:26" ht="12.7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  <c r="M474" s="5"/>
      <c r="N474" s="6"/>
      <c r="O474" s="6"/>
      <c r="P474" s="6"/>
      <c r="Q474" s="6"/>
      <c r="R474" s="6"/>
      <c r="S474" s="35"/>
      <c r="T474" s="5"/>
      <c r="U474" s="5"/>
      <c r="V474" s="5"/>
      <c r="W474" s="5"/>
      <c r="X474" s="7"/>
      <c r="Y474" s="6"/>
      <c r="Z474" s="5"/>
    </row>
    <row r="475" spans="1:26" ht="12.7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  <c r="M475" s="5"/>
      <c r="N475" s="6"/>
      <c r="O475" s="6"/>
      <c r="P475" s="6"/>
      <c r="Q475" s="6"/>
      <c r="R475" s="6"/>
      <c r="S475" s="35"/>
      <c r="T475" s="5"/>
      <c r="U475" s="5"/>
      <c r="V475" s="5"/>
      <c r="W475" s="5"/>
      <c r="X475" s="7"/>
      <c r="Y475" s="6"/>
      <c r="Z475" s="5"/>
    </row>
    <row r="476" spans="1:26" ht="12.7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  <c r="M476" s="5"/>
      <c r="N476" s="6"/>
      <c r="O476" s="6"/>
      <c r="P476" s="6"/>
      <c r="Q476" s="6"/>
      <c r="R476" s="6"/>
      <c r="S476" s="35"/>
      <c r="T476" s="5"/>
      <c r="U476" s="5"/>
      <c r="V476" s="5"/>
      <c r="W476" s="5"/>
      <c r="X476" s="7"/>
      <c r="Y476" s="6"/>
      <c r="Z476" s="5"/>
    </row>
    <row r="477" spans="1:26" ht="12.7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  <c r="M477" s="5"/>
      <c r="N477" s="6"/>
      <c r="O477" s="6"/>
      <c r="P477" s="6"/>
      <c r="Q477" s="6"/>
      <c r="R477" s="6"/>
      <c r="S477" s="35"/>
      <c r="T477" s="5"/>
      <c r="U477" s="5"/>
      <c r="V477" s="5"/>
      <c r="W477" s="5"/>
      <c r="X477" s="7"/>
      <c r="Y477" s="6"/>
      <c r="Z477" s="5"/>
    </row>
    <row r="478" spans="1:26" ht="12.7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  <c r="M478" s="5"/>
      <c r="N478" s="6"/>
      <c r="O478" s="6"/>
      <c r="P478" s="6"/>
      <c r="Q478" s="6"/>
      <c r="R478" s="6"/>
      <c r="S478" s="35"/>
      <c r="T478" s="5"/>
      <c r="U478" s="5"/>
      <c r="V478" s="5"/>
      <c r="W478" s="5"/>
      <c r="X478" s="7"/>
      <c r="Y478" s="6"/>
      <c r="Z478" s="5"/>
    </row>
    <row r="479" spans="1:26" ht="12.7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  <c r="M479" s="5"/>
      <c r="N479" s="6"/>
      <c r="O479" s="6"/>
      <c r="P479" s="6"/>
      <c r="Q479" s="6"/>
      <c r="R479" s="6"/>
      <c r="S479" s="35"/>
      <c r="T479" s="5"/>
      <c r="U479" s="5"/>
      <c r="V479" s="5"/>
      <c r="W479" s="5"/>
      <c r="X479" s="7"/>
      <c r="Y479" s="6"/>
      <c r="Z479" s="5"/>
    </row>
    <row r="480" spans="1:26" ht="12.7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  <c r="M480" s="5"/>
      <c r="N480" s="6"/>
      <c r="O480" s="6"/>
      <c r="P480" s="6"/>
      <c r="Q480" s="6"/>
      <c r="R480" s="6"/>
      <c r="S480" s="35"/>
      <c r="T480" s="5"/>
      <c r="U480" s="5"/>
      <c r="V480" s="5"/>
      <c r="W480" s="5"/>
      <c r="X480" s="7"/>
      <c r="Y480" s="6"/>
      <c r="Z480" s="5"/>
    </row>
    <row r="481" spans="1:26" ht="12.7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  <c r="M481" s="5"/>
      <c r="N481" s="6"/>
      <c r="O481" s="6"/>
      <c r="P481" s="6"/>
      <c r="Q481" s="6"/>
      <c r="R481" s="6"/>
      <c r="S481" s="35"/>
      <c r="T481" s="5"/>
      <c r="U481" s="5"/>
      <c r="V481" s="5"/>
      <c r="W481" s="5"/>
      <c r="X481" s="7"/>
      <c r="Y481" s="6"/>
      <c r="Z481" s="5"/>
    </row>
    <row r="482" spans="1:26" ht="12.7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  <c r="M482" s="5"/>
      <c r="N482" s="6"/>
      <c r="O482" s="6"/>
      <c r="P482" s="6"/>
      <c r="Q482" s="6"/>
      <c r="R482" s="6"/>
      <c r="S482" s="35"/>
      <c r="T482" s="5"/>
      <c r="U482" s="5"/>
      <c r="V482" s="5"/>
      <c r="W482" s="5"/>
      <c r="X482" s="7"/>
      <c r="Y482" s="6"/>
      <c r="Z482" s="5"/>
    </row>
    <row r="483" spans="1:26" ht="12.7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  <c r="M483" s="5"/>
      <c r="N483" s="6"/>
      <c r="O483" s="6"/>
      <c r="P483" s="6"/>
      <c r="Q483" s="6"/>
      <c r="R483" s="6"/>
      <c r="S483" s="35"/>
      <c r="T483" s="5"/>
      <c r="U483" s="5"/>
      <c r="V483" s="5"/>
      <c r="W483" s="5"/>
      <c r="X483" s="7"/>
      <c r="Y483" s="6"/>
      <c r="Z483" s="5"/>
    </row>
    <row r="484" spans="1:26" ht="12.7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  <c r="M484" s="5"/>
      <c r="N484" s="6"/>
      <c r="O484" s="6"/>
      <c r="P484" s="6"/>
      <c r="Q484" s="6"/>
      <c r="R484" s="6"/>
      <c r="S484" s="35"/>
      <c r="T484" s="5"/>
      <c r="U484" s="5"/>
      <c r="V484" s="5"/>
      <c r="W484" s="5"/>
      <c r="X484" s="7"/>
      <c r="Y484" s="6"/>
      <c r="Z484" s="5"/>
    </row>
    <row r="485" spans="1:26" ht="12.7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  <c r="M485" s="5"/>
      <c r="N485" s="6"/>
      <c r="O485" s="6"/>
      <c r="P485" s="6"/>
      <c r="Q485" s="6"/>
      <c r="R485" s="6"/>
      <c r="S485" s="35"/>
      <c r="T485" s="5"/>
      <c r="U485" s="5"/>
      <c r="V485" s="5"/>
      <c r="W485" s="5"/>
      <c r="X485" s="7"/>
      <c r="Y485" s="6"/>
      <c r="Z485" s="5"/>
    </row>
    <row r="486" spans="1:26" ht="12.7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  <c r="M486" s="5"/>
      <c r="N486" s="6"/>
      <c r="O486" s="6"/>
      <c r="P486" s="6"/>
      <c r="Q486" s="6"/>
      <c r="R486" s="6"/>
      <c r="S486" s="35"/>
      <c r="T486" s="5"/>
      <c r="U486" s="5"/>
      <c r="V486" s="5"/>
      <c r="W486" s="5"/>
      <c r="X486" s="7"/>
      <c r="Y486" s="6"/>
      <c r="Z486" s="5"/>
    </row>
    <row r="487" spans="1:26" ht="12.7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  <c r="M487" s="5"/>
      <c r="N487" s="6"/>
      <c r="O487" s="6"/>
      <c r="P487" s="6"/>
      <c r="Q487" s="6"/>
      <c r="R487" s="6"/>
      <c r="S487" s="35"/>
      <c r="T487" s="5"/>
      <c r="U487" s="5"/>
      <c r="V487" s="5"/>
      <c r="W487" s="5"/>
      <c r="X487" s="7"/>
      <c r="Y487" s="6"/>
      <c r="Z487" s="5"/>
    </row>
    <row r="488" spans="1:26" ht="12.7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  <c r="M488" s="5"/>
      <c r="N488" s="6"/>
      <c r="O488" s="6"/>
      <c r="P488" s="6"/>
      <c r="Q488" s="6"/>
      <c r="R488" s="6"/>
      <c r="S488" s="35"/>
      <c r="T488" s="5"/>
      <c r="U488" s="5"/>
      <c r="V488" s="5"/>
      <c r="W488" s="5"/>
      <c r="X488" s="7"/>
      <c r="Y488" s="6"/>
      <c r="Z488" s="5"/>
    </row>
    <row r="489" spans="1:26" ht="12.7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  <c r="M489" s="5"/>
      <c r="N489" s="6"/>
      <c r="O489" s="6"/>
      <c r="P489" s="6"/>
      <c r="Q489" s="6"/>
      <c r="R489" s="6"/>
      <c r="S489" s="35"/>
      <c r="T489" s="5"/>
      <c r="U489" s="5"/>
      <c r="V489" s="5"/>
      <c r="W489" s="5"/>
      <c r="X489" s="7"/>
      <c r="Y489" s="6"/>
      <c r="Z489" s="5"/>
    </row>
    <row r="490" spans="1:26" ht="12.7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  <c r="M490" s="5"/>
      <c r="N490" s="6"/>
      <c r="O490" s="6"/>
      <c r="P490" s="6"/>
      <c r="Q490" s="6"/>
      <c r="R490" s="6"/>
      <c r="S490" s="35"/>
      <c r="T490" s="5"/>
      <c r="U490" s="5"/>
      <c r="V490" s="5"/>
      <c r="W490" s="5"/>
      <c r="X490" s="7"/>
      <c r="Y490" s="6"/>
      <c r="Z490" s="5"/>
    </row>
    <row r="491" spans="1:26" ht="12.7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  <c r="M491" s="5"/>
      <c r="N491" s="6"/>
      <c r="O491" s="6"/>
      <c r="P491" s="6"/>
      <c r="Q491" s="6"/>
      <c r="R491" s="6"/>
      <c r="S491" s="35"/>
      <c r="T491" s="5"/>
      <c r="U491" s="5"/>
      <c r="V491" s="5"/>
      <c r="W491" s="5"/>
      <c r="X491" s="7"/>
      <c r="Y491" s="6"/>
      <c r="Z491" s="5"/>
    </row>
    <row r="492" spans="1:26" ht="12.7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  <c r="M492" s="5"/>
      <c r="N492" s="6"/>
      <c r="O492" s="6"/>
      <c r="P492" s="6"/>
      <c r="Q492" s="6"/>
      <c r="R492" s="6"/>
      <c r="S492" s="35"/>
      <c r="T492" s="5"/>
      <c r="U492" s="5"/>
      <c r="V492" s="5"/>
      <c r="W492" s="5"/>
      <c r="X492" s="7"/>
      <c r="Y492" s="6"/>
      <c r="Z492" s="5"/>
    </row>
    <row r="493" spans="1:26" ht="12.7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  <c r="M493" s="5"/>
      <c r="N493" s="6"/>
      <c r="O493" s="6"/>
      <c r="P493" s="6"/>
      <c r="Q493" s="6"/>
      <c r="R493" s="6"/>
      <c r="S493" s="35"/>
      <c r="T493" s="5"/>
      <c r="U493" s="5"/>
      <c r="V493" s="5"/>
      <c r="W493" s="5"/>
      <c r="X493" s="7"/>
      <c r="Y493" s="6"/>
      <c r="Z493" s="5"/>
    </row>
    <row r="494" spans="1:26" ht="12.7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  <c r="M494" s="5"/>
      <c r="N494" s="6"/>
      <c r="O494" s="6"/>
      <c r="P494" s="6"/>
      <c r="Q494" s="6"/>
      <c r="R494" s="6"/>
      <c r="S494" s="35"/>
      <c r="T494" s="5"/>
      <c r="U494" s="5"/>
      <c r="V494" s="5"/>
      <c r="W494" s="5"/>
      <c r="X494" s="7"/>
      <c r="Y494" s="6"/>
      <c r="Z494" s="5"/>
    </row>
    <row r="495" spans="1:26" ht="12.7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  <c r="M495" s="5"/>
      <c r="N495" s="6"/>
      <c r="O495" s="6"/>
      <c r="P495" s="6"/>
      <c r="Q495" s="6"/>
      <c r="R495" s="6"/>
      <c r="S495" s="35"/>
      <c r="T495" s="5"/>
      <c r="U495" s="5"/>
      <c r="V495" s="5"/>
      <c r="W495" s="5"/>
      <c r="X495" s="7"/>
      <c r="Y495" s="6"/>
      <c r="Z495" s="5"/>
    </row>
    <row r="496" spans="1:26" ht="12.7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  <c r="M496" s="5"/>
      <c r="N496" s="6"/>
      <c r="O496" s="6"/>
      <c r="P496" s="6"/>
      <c r="Q496" s="6"/>
      <c r="R496" s="6"/>
      <c r="S496" s="35"/>
      <c r="T496" s="5"/>
      <c r="U496" s="5"/>
      <c r="V496" s="5"/>
      <c r="W496" s="5"/>
      <c r="X496" s="7"/>
      <c r="Y496" s="6"/>
      <c r="Z496" s="5"/>
    </row>
    <row r="497" spans="1:26" ht="12.7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  <c r="M497" s="5"/>
      <c r="N497" s="6"/>
      <c r="O497" s="6"/>
      <c r="P497" s="6"/>
      <c r="Q497" s="6"/>
      <c r="R497" s="6"/>
      <c r="S497" s="35"/>
      <c r="T497" s="5"/>
      <c r="U497" s="5"/>
      <c r="V497" s="5"/>
      <c r="W497" s="5"/>
      <c r="X497" s="7"/>
      <c r="Y497" s="6"/>
      <c r="Z497" s="5"/>
    </row>
    <row r="498" spans="1:26" ht="12.7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  <c r="M498" s="5"/>
      <c r="N498" s="6"/>
      <c r="O498" s="6"/>
      <c r="P498" s="6"/>
      <c r="Q498" s="6"/>
      <c r="R498" s="6"/>
      <c r="S498" s="35"/>
      <c r="T498" s="5"/>
      <c r="U498" s="5"/>
      <c r="V498" s="5"/>
      <c r="W498" s="5"/>
      <c r="X498" s="7"/>
      <c r="Y498" s="6"/>
      <c r="Z498" s="5"/>
    </row>
    <row r="499" spans="1:26" ht="12.7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  <c r="M499" s="5"/>
      <c r="N499" s="6"/>
      <c r="O499" s="6"/>
      <c r="P499" s="6"/>
      <c r="Q499" s="6"/>
      <c r="R499" s="6"/>
      <c r="S499" s="35"/>
      <c r="T499" s="5"/>
      <c r="U499" s="5"/>
      <c r="V499" s="5"/>
      <c r="W499" s="5"/>
      <c r="X499" s="7"/>
      <c r="Y499" s="6"/>
      <c r="Z499" s="5"/>
    </row>
    <row r="500" spans="1:26" ht="12.7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  <c r="M500" s="5"/>
      <c r="N500" s="6"/>
      <c r="O500" s="6"/>
      <c r="P500" s="6"/>
      <c r="Q500" s="6"/>
      <c r="R500" s="6"/>
      <c r="S500" s="35"/>
      <c r="T500" s="5"/>
      <c r="U500" s="5"/>
      <c r="V500" s="5"/>
      <c r="W500" s="5"/>
      <c r="X500" s="7"/>
      <c r="Y500" s="6"/>
      <c r="Z500" s="5"/>
    </row>
    <row r="501" spans="1:26" ht="12.7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  <c r="M501" s="5"/>
      <c r="N501" s="6"/>
      <c r="O501" s="6"/>
      <c r="P501" s="6"/>
      <c r="Q501" s="6"/>
      <c r="R501" s="6"/>
      <c r="S501" s="35"/>
      <c r="T501" s="5"/>
      <c r="U501" s="5"/>
      <c r="V501" s="5"/>
      <c r="W501" s="5"/>
      <c r="X501" s="7"/>
      <c r="Y501" s="6"/>
      <c r="Z501" s="5"/>
    </row>
    <row r="502" spans="1:26" ht="12.7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  <c r="M502" s="5"/>
      <c r="N502" s="6"/>
      <c r="O502" s="6"/>
      <c r="P502" s="6"/>
      <c r="Q502" s="6"/>
      <c r="R502" s="6"/>
      <c r="S502" s="35"/>
      <c r="T502" s="5"/>
      <c r="U502" s="5"/>
      <c r="V502" s="5"/>
      <c r="W502" s="5"/>
      <c r="X502" s="7"/>
      <c r="Y502" s="6"/>
      <c r="Z502" s="5"/>
    </row>
    <row r="503" spans="1:26" ht="12.7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  <c r="M503" s="5"/>
      <c r="N503" s="6"/>
      <c r="O503" s="6"/>
      <c r="P503" s="6"/>
      <c r="Q503" s="6"/>
      <c r="R503" s="6"/>
      <c r="S503" s="35"/>
      <c r="T503" s="5"/>
      <c r="U503" s="5"/>
      <c r="V503" s="5"/>
      <c r="W503" s="5"/>
      <c r="X503" s="7"/>
      <c r="Y503" s="6"/>
      <c r="Z503" s="5"/>
    </row>
    <row r="504" spans="1:26" ht="12.7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  <c r="M504" s="5"/>
      <c r="N504" s="6"/>
      <c r="O504" s="6"/>
      <c r="P504" s="6"/>
      <c r="Q504" s="6"/>
      <c r="R504" s="6"/>
      <c r="S504" s="35"/>
      <c r="T504" s="5"/>
      <c r="U504" s="5"/>
      <c r="V504" s="5"/>
      <c r="W504" s="5"/>
      <c r="X504" s="7"/>
      <c r="Y504" s="6"/>
      <c r="Z504" s="5"/>
    </row>
    <row r="505" spans="1:26" ht="12.7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  <c r="M505" s="5"/>
      <c r="N505" s="6"/>
      <c r="O505" s="6"/>
      <c r="P505" s="6"/>
      <c r="Q505" s="6"/>
      <c r="R505" s="6"/>
      <c r="S505" s="35"/>
      <c r="T505" s="5"/>
      <c r="U505" s="5"/>
      <c r="V505" s="5"/>
      <c r="W505" s="5"/>
      <c r="X505" s="7"/>
      <c r="Y505" s="6"/>
      <c r="Z505" s="5"/>
    </row>
    <row r="506" spans="1:26" ht="12.7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  <c r="M506" s="5"/>
      <c r="N506" s="6"/>
      <c r="O506" s="6"/>
      <c r="P506" s="6"/>
      <c r="Q506" s="6"/>
      <c r="R506" s="6"/>
      <c r="S506" s="35"/>
      <c r="T506" s="5"/>
      <c r="U506" s="5"/>
      <c r="V506" s="5"/>
      <c r="W506" s="5"/>
      <c r="X506" s="7"/>
      <c r="Y506" s="6"/>
      <c r="Z506" s="5"/>
    </row>
    <row r="507" spans="1:26" ht="12.7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  <c r="M507" s="5"/>
      <c r="N507" s="6"/>
      <c r="O507" s="6"/>
      <c r="P507" s="6"/>
      <c r="Q507" s="6"/>
      <c r="R507" s="6"/>
      <c r="S507" s="35"/>
      <c r="T507" s="5"/>
      <c r="U507" s="5"/>
      <c r="V507" s="5"/>
      <c r="W507" s="5"/>
      <c r="X507" s="7"/>
      <c r="Y507" s="6"/>
      <c r="Z507" s="5"/>
    </row>
    <row r="508" spans="1:26" ht="12.7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  <c r="M508" s="5"/>
      <c r="N508" s="6"/>
      <c r="O508" s="6"/>
      <c r="P508" s="6"/>
      <c r="Q508" s="6"/>
      <c r="R508" s="6"/>
      <c r="S508" s="35"/>
      <c r="T508" s="5"/>
      <c r="U508" s="5"/>
      <c r="V508" s="5"/>
      <c r="W508" s="5"/>
      <c r="X508" s="7"/>
      <c r="Y508" s="6"/>
      <c r="Z508" s="5"/>
    </row>
    <row r="509" spans="1:26" ht="12.7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  <c r="M509" s="5"/>
      <c r="N509" s="6"/>
      <c r="O509" s="6"/>
      <c r="P509" s="6"/>
      <c r="Q509" s="6"/>
      <c r="R509" s="6"/>
      <c r="S509" s="35"/>
      <c r="T509" s="5"/>
      <c r="U509" s="5"/>
      <c r="V509" s="5"/>
      <c r="W509" s="5"/>
      <c r="X509" s="7"/>
      <c r="Y509" s="6"/>
      <c r="Z509" s="5"/>
    </row>
    <row r="510" spans="1:26" ht="12.7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  <c r="M510" s="5"/>
      <c r="N510" s="6"/>
      <c r="O510" s="6"/>
      <c r="P510" s="6"/>
      <c r="Q510" s="6"/>
      <c r="R510" s="6"/>
      <c r="S510" s="35"/>
      <c r="T510" s="5"/>
      <c r="U510" s="5"/>
      <c r="V510" s="5"/>
      <c r="W510" s="5"/>
      <c r="X510" s="7"/>
      <c r="Y510" s="6"/>
      <c r="Z510" s="5"/>
    </row>
    <row r="511" spans="1:26" ht="12.7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  <c r="M511" s="5"/>
      <c r="N511" s="6"/>
      <c r="O511" s="6"/>
      <c r="P511" s="6"/>
      <c r="Q511" s="6"/>
      <c r="R511" s="6"/>
      <c r="S511" s="35"/>
      <c r="T511" s="5"/>
      <c r="U511" s="5"/>
      <c r="V511" s="5"/>
      <c r="W511" s="5"/>
      <c r="X511" s="7"/>
      <c r="Y511" s="6"/>
      <c r="Z511" s="5"/>
    </row>
    <row r="512" spans="1:26" ht="12.7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  <c r="M512" s="5"/>
      <c r="N512" s="6"/>
      <c r="O512" s="6"/>
      <c r="P512" s="6"/>
      <c r="Q512" s="6"/>
      <c r="R512" s="6"/>
      <c r="S512" s="35"/>
      <c r="T512" s="5"/>
      <c r="U512" s="5"/>
      <c r="V512" s="5"/>
      <c r="W512" s="5"/>
      <c r="X512" s="7"/>
      <c r="Y512" s="6"/>
      <c r="Z512" s="5"/>
    </row>
    <row r="513" spans="1:26" ht="12.7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  <c r="M513" s="5"/>
      <c r="N513" s="6"/>
      <c r="O513" s="6"/>
      <c r="P513" s="6"/>
      <c r="Q513" s="6"/>
      <c r="R513" s="6"/>
      <c r="S513" s="35"/>
      <c r="T513" s="5"/>
      <c r="U513" s="5"/>
      <c r="V513" s="5"/>
      <c r="W513" s="5"/>
      <c r="X513" s="7"/>
      <c r="Y513" s="6"/>
      <c r="Z513" s="5"/>
    </row>
    <row r="514" spans="1:26" ht="12.7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  <c r="M514" s="5"/>
      <c r="N514" s="6"/>
      <c r="O514" s="6"/>
      <c r="P514" s="6"/>
      <c r="Q514" s="6"/>
      <c r="R514" s="6"/>
      <c r="S514" s="35"/>
      <c r="T514" s="5"/>
      <c r="U514" s="5"/>
      <c r="V514" s="5"/>
      <c r="W514" s="5"/>
      <c r="X514" s="7"/>
      <c r="Y514" s="6"/>
      <c r="Z514" s="5"/>
    </row>
    <row r="515" spans="1:26" ht="12.7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  <c r="M515" s="5"/>
      <c r="N515" s="6"/>
      <c r="O515" s="6"/>
      <c r="P515" s="6"/>
      <c r="Q515" s="6"/>
      <c r="R515" s="6"/>
      <c r="S515" s="35"/>
      <c r="T515" s="5"/>
      <c r="U515" s="5"/>
      <c r="V515" s="5"/>
      <c r="W515" s="5"/>
      <c r="X515" s="7"/>
      <c r="Y515" s="6"/>
      <c r="Z515" s="5"/>
    </row>
    <row r="516" spans="1:26" ht="12.7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  <c r="M516" s="5"/>
      <c r="N516" s="6"/>
      <c r="O516" s="6"/>
      <c r="P516" s="6"/>
      <c r="Q516" s="6"/>
      <c r="R516" s="6"/>
      <c r="S516" s="35"/>
      <c r="T516" s="5"/>
      <c r="U516" s="5"/>
      <c r="V516" s="5"/>
      <c r="W516" s="5"/>
      <c r="X516" s="7"/>
      <c r="Y516" s="6"/>
      <c r="Z516" s="5"/>
    </row>
    <row r="517" spans="1:26" ht="12.7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  <c r="M517" s="5"/>
      <c r="N517" s="6"/>
      <c r="O517" s="6"/>
      <c r="P517" s="6"/>
      <c r="Q517" s="6"/>
      <c r="R517" s="6"/>
      <c r="S517" s="35"/>
      <c r="T517" s="5"/>
      <c r="U517" s="5"/>
      <c r="V517" s="5"/>
      <c r="W517" s="5"/>
      <c r="X517" s="7"/>
      <c r="Y517" s="6"/>
      <c r="Z517" s="5"/>
    </row>
    <row r="518" spans="1:26" ht="12.7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  <c r="M518" s="5"/>
      <c r="N518" s="6"/>
      <c r="O518" s="6"/>
      <c r="P518" s="6"/>
      <c r="Q518" s="6"/>
      <c r="R518" s="6"/>
      <c r="S518" s="35"/>
      <c r="T518" s="5"/>
      <c r="U518" s="5"/>
      <c r="V518" s="5"/>
      <c r="W518" s="5"/>
      <c r="X518" s="7"/>
      <c r="Y518" s="6"/>
      <c r="Z518" s="5"/>
    </row>
    <row r="519" spans="1:26" ht="12.7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  <c r="M519" s="5"/>
      <c r="N519" s="6"/>
      <c r="O519" s="6"/>
      <c r="P519" s="6"/>
      <c r="Q519" s="6"/>
      <c r="R519" s="6"/>
      <c r="S519" s="35"/>
      <c r="T519" s="5"/>
      <c r="U519" s="5"/>
      <c r="V519" s="5"/>
      <c r="W519" s="5"/>
      <c r="X519" s="7"/>
      <c r="Y519" s="6"/>
      <c r="Z519" s="5"/>
    </row>
    <row r="520" spans="1:26" ht="12.7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  <c r="M520" s="5"/>
      <c r="N520" s="6"/>
      <c r="O520" s="6"/>
      <c r="P520" s="6"/>
      <c r="Q520" s="6"/>
      <c r="R520" s="6"/>
      <c r="S520" s="35"/>
      <c r="T520" s="5"/>
      <c r="U520" s="5"/>
      <c r="V520" s="5"/>
      <c r="W520" s="5"/>
      <c r="X520" s="7"/>
      <c r="Y520" s="6"/>
      <c r="Z520" s="5"/>
    </row>
    <row r="521" spans="1:26" ht="12.7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  <c r="M521" s="5"/>
      <c r="N521" s="6"/>
      <c r="O521" s="6"/>
      <c r="P521" s="6"/>
      <c r="Q521" s="6"/>
      <c r="R521" s="6"/>
      <c r="S521" s="35"/>
      <c r="T521" s="5"/>
      <c r="U521" s="5"/>
      <c r="V521" s="5"/>
      <c r="W521" s="5"/>
      <c r="X521" s="7"/>
      <c r="Y521" s="6"/>
      <c r="Z521" s="5"/>
    </row>
    <row r="522" spans="1:26" ht="12.7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  <c r="M522" s="5"/>
      <c r="N522" s="6"/>
      <c r="O522" s="6"/>
      <c r="P522" s="6"/>
      <c r="Q522" s="6"/>
      <c r="R522" s="6"/>
      <c r="S522" s="35"/>
      <c r="T522" s="5"/>
      <c r="U522" s="5"/>
      <c r="V522" s="5"/>
      <c r="W522" s="5"/>
      <c r="X522" s="7"/>
      <c r="Y522" s="6"/>
      <c r="Z522" s="5"/>
    </row>
    <row r="523" spans="1:26" ht="12.7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  <c r="M523" s="5"/>
      <c r="N523" s="6"/>
      <c r="O523" s="6"/>
      <c r="P523" s="6"/>
      <c r="Q523" s="6"/>
      <c r="R523" s="6"/>
      <c r="S523" s="35"/>
      <c r="T523" s="5"/>
      <c r="U523" s="5"/>
      <c r="V523" s="5"/>
      <c r="W523" s="5"/>
      <c r="X523" s="7"/>
      <c r="Y523" s="6"/>
      <c r="Z523" s="5"/>
    </row>
    <row r="524" spans="1:26" ht="12.7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  <c r="M524" s="5"/>
      <c r="N524" s="6"/>
      <c r="O524" s="6"/>
      <c r="P524" s="6"/>
      <c r="Q524" s="6"/>
      <c r="R524" s="6"/>
      <c r="S524" s="35"/>
      <c r="T524" s="5"/>
      <c r="U524" s="5"/>
      <c r="V524" s="5"/>
      <c r="W524" s="5"/>
      <c r="X524" s="7"/>
      <c r="Y524" s="6"/>
      <c r="Z524" s="5"/>
    </row>
    <row r="525" spans="1:26" ht="12.7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  <c r="M525" s="5"/>
      <c r="N525" s="6"/>
      <c r="O525" s="6"/>
      <c r="P525" s="6"/>
      <c r="Q525" s="6"/>
      <c r="R525" s="6"/>
      <c r="S525" s="35"/>
      <c r="T525" s="5"/>
      <c r="U525" s="5"/>
      <c r="V525" s="5"/>
      <c r="W525" s="5"/>
      <c r="X525" s="7"/>
      <c r="Y525" s="6"/>
      <c r="Z525" s="5"/>
    </row>
    <row r="526" spans="1:26" ht="12.7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  <c r="M526" s="5"/>
      <c r="N526" s="6"/>
      <c r="O526" s="6"/>
      <c r="P526" s="6"/>
      <c r="Q526" s="6"/>
      <c r="R526" s="6"/>
      <c r="S526" s="35"/>
      <c r="T526" s="5"/>
      <c r="U526" s="5"/>
      <c r="V526" s="5"/>
      <c r="W526" s="5"/>
      <c r="X526" s="7"/>
      <c r="Y526" s="6"/>
      <c r="Z526" s="5"/>
    </row>
    <row r="527" spans="1:26" ht="12.7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  <c r="M527" s="5"/>
      <c r="N527" s="6"/>
      <c r="O527" s="6"/>
      <c r="P527" s="6"/>
      <c r="Q527" s="6"/>
      <c r="R527" s="6"/>
      <c r="S527" s="35"/>
      <c r="T527" s="5"/>
      <c r="U527" s="5"/>
      <c r="V527" s="5"/>
      <c r="W527" s="5"/>
      <c r="X527" s="7"/>
      <c r="Y527" s="6"/>
      <c r="Z527" s="5"/>
    </row>
    <row r="528" spans="1:26" ht="12.7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  <c r="M528" s="5"/>
      <c r="N528" s="6"/>
      <c r="O528" s="6"/>
      <c r="P528" s="6"/>
      <c r="Q528" s="6"/>
      <c r="R528" s="6"/>
      <c r="S528" s="35"/>
      <c r="T528" s="5"/>
      <c r="U528" s="5"/>
      <c r="V528" s="5"/>
      <c r="W528" s="5"/>
      <c r="X528" s="7"/>
      <c r="Y528" s="6"/>
      <c r="Z528" s="5"/>
    </row>
    <row r="529" spans="1:26" ht="12.7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  <c r="M529" s="5"/>
      <c r="N529" s="6"/>
      <c r="O529" s="6"/>
      <c r="P529" s="6"/>
      <c r="Q529" s="6"/>
      <c r="R529" s="6"/>
      <c r="S529" s="35"/>
      <c r="T529" s="5"/>
      <c r="U529" s="5"/>
      <c r="V529" s="5"/>
      <c r="W529" s="5"/>
      <c r="X529" s="7"/>
      <c r="Y529" s="6"/>
      <c r="Z529" s="5"/>
    </row>
    <row r="530" spans="1:26" ht="12.7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  <c r="M530" s="5"/>
      <c r="N530" s="6"/>
      <c r="O530" s="6"/>
      <c r="P530" s="6"/>
      <c r="Q530" s="6"/>
      <c r="R530" s="6"/>
      <c r="S530" s="35"/>
      <c r="T530" s="5"/>
      <c r="U530" s="5"/>
      <c r="V530" s="5"/>
      <c r="W530" s="5"/>
      <c r="X530" s="7"/>
      <c r="Y530" s="6"/>
      <c r="Z530" s="5"/>
    </row>
    <row r="531" spans="1:26" ht="12.7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  <c r="M531" s="5"/>
      <c r="N531" s="6"/>
      <c r="O531" s="6"/>
      <c r="P531" s="6"/>
      <c r="Q531" s="6"/>
      <c r="R531" s="6"/>
      <c r="S531" s="35"/>
      <c r="T531" s="5"/>
      <c r="U531" s="5"/>
      <c r="V531" s="5"/>
      <c r="W531" s="5"/>
      <c r="X531" s="7"/>
      <c r="Y531" s="6"/>
      <c r="Z531" s="5"/>
    </row>
    <row r="532" spans="1:26" ht="12.7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  <c r="M532" s="5"/>
      <c r="N532" s="6"/>
      <c r="O532" s="6"/>
      <c r="P532" s="6"/>
      <c r="Q532" s="6"/>
      <c r="R532" s="6"/>
      <c r="S532" s="35"/>
      <c r="T532" s="5"/>
      <c r="U532" s="5"/>
      <c r="V532" s="5"/>
      <c r="W532" s="5"/>
      <c r="X532" s="7"/>
      <c r="Y532" s="6"/>
      <c r="Z532" s="5"/>
    </row>
    <row r="533" spans="1:26" ht="12.7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  <c r="M533" s="5"/>
      <c r="N533" s="6"/>
      <c r="O533" s="6"/>
      <c r="P533" s="6"/>
      <c r="Q533" s="6"/>
      <c r="R533" s="6"/>
      <c r="S533" s="35"/>
      <c r="T533" s="5"/>
      <c r="U533" s="5"/>
      <c r="V533" s="5"/>
      <c r="W533" s="5"/>
      <c r="X533" s="7"/>
      <c r="Y533" s="6"/>
      <c r="Z533" s="5"/>
    </row>
    <row r="534" spans="1:26" ht="12.7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  <c r="M534" s="5"/>
      <c r="N534" s="6"/>
      <c r="O534" s="6"/>
      <c r="P534" s="6"/>
      <c r="Q534" s="6"/>
      <c r="R534" s="6"/>
      <c r="S534" s="35"/>
      <c r="T534" s="5"/>
      <c r="U534" s="5"/>
      <c r="V534" s="5"/>
      <c r="W534" s="5"/>
      <c r="X534" s="7"/>
      <c r="Y534" s="6"/>
      <c r="Z534" s="5"/>
    </row>
    <row r="535" spans="1:26" ht="12.7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  <c r="M535" s="5"/>
      <c r="N535" s="6"/>
      <c r="O535" s="6"/>
      <c r="P535" s="6"/>
      <c r="Q535" s="6"/>
      <c r="R535" s="6"/>
      <c r="S535" s="35"/>
      <c r="T535" s="5"/>
      <c r="U535" s="5"/>
      <c r="V535" s="5"/>
      <c r="W535" s="5"/>
      <c r="X535" s="7"/>
      <c r="Y535" s="6"/>
      <c r="Z535" s="5"/>
    </row>
    <row r="536" spans="1:26" ht="12.7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  <c r="M536" s="5"/>
      <c r="N536" s="6"/>
      <c r="O536" s="6"/>
      <c r="P536" s="6"/>
      <c r="Q536" s="6"/>
      <c r="R536" s="6"/>
      <c r="S536" s="35"/>
      <c r="T536" s="5"/>
      <c r="U536" s="5"/>
      <c r="V536" s="5"/>
      <c r="W536" s="5"/>
      <c r="X536" s="7"/>
      <c r="Y536" s="6"/>
      <c r="Z536" s="5"/>
    </row>
    <row r="537" spans="1:26" ht="12.7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  <c r="M537" s="5"/>
      <c r="N537" s="6"/>
      <c r="O537" s="6"/>
      <c r="P537" s="6"/>
      <c r="Q537" s="6"/>
      <c r="R537" s="6"/>
      <c r="S537" s="35"/>
      <c r="T537" s="5"/>
      <c r="U537" s="5"/>
      <c r="V537" s="5"/>
      <c r="W537" s="5"/>
      <c r="X537" s="7"/>
      <c r="Y537" s="6"/>
      <c r="Z537" s="5"/>
    </row>
    <row r="538" spans="1:26" ht="12.7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  <c r="M538" s="5"/>
      <c r="N538" s="6"/>
      <c r="O538" s="6"/>
      <c r="P538" s="6"/>
      <c r="Q538" s="6"/>
      <c r="R538" s="6"/>
      <c r="S538" s="35"/>
      <c r="T538" s="5"/>
      <c r="U538" s="5"/>
      <c r="V538" s="5"/>
      <c r="W538" s="5"/>
      <c r="X538" s="7"/>
      <c r="Y538" s="6"/>
      <c r="Z538" s="5"/>
    </row>
    <row r="539" spans="1:26" ht="12.7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  <c r="M539" s="5"/>
      <c r="N539" s="6"/>
      <c r="O539" s="6"/>
      <c r="P539" s="6"/>
      <c r="Q539" s="6"/>
      <c r="R539" s="6"/>
      <c r="S539" s="35"/>
      <c r="T539" s="5"/>
      <c r="U539" s="5"/>
      <c r="V539" s="5"/>
      <c r="W539" s="5"/>
      <c r="X539" s="7"/>
      <c r="Y539" s="6"/>
      <c r="Z539" s="5"/>
    </row>
    <row r="540" spans="1:26" ht="12.7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  <c r="M540" s="5"/>
      <c r="N540" s="6"/>
      <c r="O540" s="6"/>
      <c r="P540" s="6"/>
      <c r="Q540" s="6"/>
      <c r="R540" s="6"/>
      <c r="S540" s="35"/>
      <c r="T540" s="5"/>
      <c r="U540" s="5"/>
      <c r="V540" s="5"/>
      <c r="W540" s="5"/>
      <c r="X540" s="7"/>
      <c r="Y540" s="6"/>
      <c r="Z540" s="5"/>
    </row>
    <row r="541" spans="1:26" ht="12.7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  <c r="M541" s="5"/>
      <c r="N541" s="6"/>
      <c r="O541" s="6"/>
      <c r="P541" s="6"/>
      <c r="Q541" s="6"/>
      <c r="R541" s="6"/>
      <c r="S541" s="35"/>
      <c r="T541" s="5"/>
      <c r="U541" s="5"/>
      <c r="V541" s="5"/>
      <c r="W541" s="5"/>
      <c r="X541" s="7"/>
      <c r="Y541" s="6"/>
      <c r="Z541" s="5"/>
    </row>
    <row r="542" spans="1:26" ht="12.7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  <c r="M542" s="5"/>
      <c r="N542" s="6"/>
      <c r="O542" s="6"/>
      <c r="P542" s="6"/>
      <c r="Q542" s="6"/>
      <c r="R542" s="6"/>
      <c r="S542" s="35"/>
      <c r="T542" s="5"/>
      <c r="U542" s="5"/>
      <c r="V542" s="5"/>
      <c r="W542" s="5"/>
      <c r="X542" s="7"/>
      <c r="Y542" s="6"/>
      <c r="Z542" s="5"/>
    </row>
    <row r="543" spans="1:26" ht="12.7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  <c r="M543" s="5"/>
      <c r="N543" s="6"/>
      <c r="O543" s="6"/>
      <c r="P543" s="6"/>
      <c r="Q543" s="6"/>
      <c r="R543" s="6"/>
      <c r="S543" s="35"/>
      <c r="T543" s="5"/>
      <c r="U543" s="5"/>
      <c r="V543" s="5"/>
      <c r="W543" s="5"/>
      <c r="X543" s="7"/>
      <c r="Y543" s="6"/>
      <c r="Z543" s="5"/>
    </row>
    <row r="544" spans="1:26" ht="12.7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  <c r="M544" s="5"/>
      <c r="N544" s="6"/>
      <c r="O544" s="6"/>
      <c r="P544" s="6"/>
      <c r="Q544" s="6"/>
      <c r="R544" s="6"/>
      <c r="S544" s="35"/>
      <c r="T544" s="5"/>
      <c r="U544" s="5"/>
      <c r="V544" s="5"/>
      <c r="W544" s="5"/>
      <c r="X544" s="7"/>
      <c r="Y544" s="6"/>
      <c r="Z544" s="5"/>
    </row>
    <row r="545" spans="1:25" ht="12.7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  <c r="M545" s="5"/>
      <c r="N545" s="6"/>
      <c r="O545" s="6"/>
      <c r="P545" s="6"/>
      <c r="Q545" s="6"/>
      <c r="R545" s="6"/>
      <c r="S545" s="35"/>
      <c r="T545" s="5"/>
      <c r="U545" s="5"/>
      <c r="V545" s="5"/>
      <c r="W545" s="5"/>
      <c r="X545" s="7"/>
      <c r="Y545" s="6"/>
    </row>
    <row r="546" spans="1:25" ht="12.75">
      <c r="A546" s="5"/>
      <c r="B546" s="5"/>
      <c r="Y546" s="6"/>
    </row>
    <row r="547" spans="1:25" ht="12.75">
      <c r="A547" s="5"/>
      <c r="B547" s="5"/>
      <c r="Y547" s="6"/>
    </row>
    <row r="548" spans="1:25" ht="12.75">
      <c r="A548" s="5"/>
      <c r="B548" s="5"/>
      <c r="Y548" s="6"/>
    </row>
    <row r="549" spans="1:25" ht="12.75">
      <c r="A549" s="5"/>
      <c r="B549" s="5"/>
      <c r="Y549" s="6"/>
    </row>
    <row r="550" spans="1:25" ht="12.75">
      <c r="A550" s="5"/>
      <c r="B550" s="5"/>
      <c r="Y550" s="6"/>
    </row>
    <row r="551" spans="1:25" ht="12.75">
      <c r="A551" s="5"/>
      <c r="B551" s="5"/>
      <c r="Y551" s="6"/>
    </row>
    <row r="552" spans="1:25" ht="12.75">
      <c r="A552" s="5"/>
      <c r="B552" s="5"/>
      <c r="Y552" s="6"/>
    </row>
    <row r="553" spans="1:25" ht="12.75">
      <c r="A553" s="5"/>
      <c r="B553" s="5"/>
      <c r="Y553" s="6"/>
    </row>
    <row r="554" spans="1:25" ht="12.75">
      <c r="A554" s="5"/>
      <c r="B554" s="5"/>
      <c r="Y554" s="6"/>
    </row>
    <row r="555" spans="1:25" ht="12.75">
      <c r="A555" s="5"/>
      <c r="B555" s="5"/>
      <c r="Y555" s="6"/>
    </row>
    <row r="556" spans="1:25" ht="12.75">
      <c r="A556" s="5"/>
      <c r="B556" s="5"/>
      <c r="Y556" s="6"/>
    </row>
    <row r="557" spans="1:25" ht="12.75">
      <c r="A557" s="5"/>
      <c r="B557" s="5"/>
      <c r="Y557" s="6"/>
    </row>
    <row r="558" spans="1:25" ht="12.75">
      <c r="A558" s="5"/>
      <c r="B558" s="5"/>
      <c r="Y558" s="6"/>
    </row>
    <row r="559" spans="1:25" ht="12.75">
      <c r="A559" s="5"/>
      <c r="B559" s="5"/>
      <c r="Y559" s="6"/>
    </row>
    <row r="560" spans="1:25" ht="12.75">
      <c r="A560" s="5"/>
      <c r="B560" s="5"/>
      <c r="Y560" s="6"/>
    </row>
  </sheetData>
  <sheetProtection/>
  <mergeCells count="1">
    <mergeCell ref="T4:W4"/>
  </mergeCells>
  <hyperlinks>
    <hyperlink ref="S1" r:id="rId1" tooltip="Go to NDCXL Home Page" display="Go to NDCXL Home Page"/>
  </hyperlinks>
  <printOptions gridLines="1"/>
  <pageMargins left="0.75" right="0.75" top="1" bottom="1" header="0.5" footer="0.5"/>
  <pageSetup horizontalDpi="300" verticalDpi="300"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70"/>
  <sheetViews>
    <sheetView zoomScale="125" zoomScaleNormal="125" zoomScalePageLayoutView="0" workbookViewId="0" topLeftCell="A45">
      <selection activeCell="D69" sqref="D69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1" width="8.7109375" style="44" customWidth="1"/>
    <col min="12" max="12" width="11.421875" style="45" customWidth="1"/>
    <col min="13" max="14" width="8.8515625" style="44" hidden="1" customWidth="1"/>
    <col min="15" max="15" width="22.421875" style="44" hidden="1" customWidth="1"/>
    <col min="16" max="16" width="30.8515625" style="44" hidden="1" customWidth="1"/>
    <col min="17" max="17" width="15.28125" style="44" customWidth="1"/>
    <col min="18" max="18" width="17.421875" style="44" bestFit="1" customWidth="1"/>
    <col min="19" max="22" width="9.140625" style="44" customWidth="1"/>
  </cols>
  <sheetData>
    <row r="1" spans="1:17" ht="22.5">
      <c r="A1" s="206" t="s">
        <v>283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Q1" s="81" t="s">
        <v>37</v>
      </c>
    </row>
    <row r="2" spans="1:13" ht="19.5">
      <c r="A2" s="207" t="s">
        <v>185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5.75">
      <c r="A3" s="208" t="s">
        <v>284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5.75">
      <c r="A4" s="209">
        <v>42329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13.5" thickBot="1">
      <c r="A6" s="212" t="s">
        <v>303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2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49" t="s">
        <v>1</v>
      </c>
    </row>
    <row r="8" spans="1:20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71</v>
      </c>
      <c r="L8" s="48" t="s">
        <v>3</v>
      </c>
      <c r="M8" s="44" t="s">
        <v>43</v>
      </c>
      <c r="N8" s="46"/>
      <c r="O8" s="83" t="s">
        <v>44</v>
      </c>
      <c r="P8" s="84" t="s">
        <v>45</v>
      </c>
      <c r="Q8" s="46"/>
      <c r="R8" s="46"/>
      <c r="S8" s="46"/>
      <c r="T8" s="46"/>
    </row>
    <row r="9" spans="1:20" ht="13.5" customHeight="1" thickTop="1">
      <c r="A9" s="102">
        <v>1</v>
      </c>
      <c r="B9" s="98">
        <v>203</v>
      </c>
      <c r="C9" s="98" t="s">
        <v>81</v>
      </c>
      <c r="D9" s="98" t="s">
        <v>54</v>
      </c>
      <c r="E9" s="98" t="s">
        <v>189</v>
      </c>
      <c r="F9" s="98" t="s">
        <v>83</v>
      </c>
      <c r="G9" s="98">
        <v>3</v>
      </c>
      <c r="H9" s="99">
        <v>0.001371527777777778</v>
      </c>
      <c r="I9" s="99">
        <v>0.0017708333333333332</v>
      </c>
      <c r="J9" s="99">
        <v>0.0017170138888888888</v>
      </c>
      <c r="K9" s="99">
        <v>0.004859375</v>
      </c>
      <c r="L9" s="105">
        <f>IF(B9="-","-",IF(NOT(M9="L")=TRUE,"-",100-COUNTIF($M$9:M9,"L")+1))</f>
        <v>100</v>
      </c>
      <c r="M9" s="44" t="str">
        <f aca="true" t="shared" si="0" ref="M9:M60">IF(D9="-","-",IF(D9="Private Member",IF(COUNTIF($P$6:$P$59,C9)=1,"L","NL"),IF(COUNTIF($O$6:$O$59,D9)=1,"L","NL")))</f>
        <v>L</v>
      </c>
      <c r="N9" s="46"/>
      <c r="O9" s="89" t="s">
        <v>170</v>
      </c>
      <c r="P9" s="88" t="s">
        <v>171</v>
      </c>
      <c r="T9" s="46"/>
    </row>
    <row r="10" spans="1:20" ht="13.5" customHeight="1">
      <c r="A10" s="106">
        <v>2</v>
      </c>
      <c r="B10" s="98">
        <v>209</v>
      </c>
      <c r="C10" s="98" t="s">
        <v>84</v>
      </c>
      <c r="D10" s="98" t="s">
        <v>54</v>
      </c>
      <c r="E10" s="98" t="s">
        <v>189</v>
      </c>
      <c r="F10" s="98" t="s">
        <v>83</v>
      </c>
      <c r="G10" s="98">
        <v>3</v>
      </c>
      <c r="H10" s="99">
        <v>0.0014687500000000002</v>
      </c>
      <c r="I10" s="99">
        <v>0.001782986111111111</v>
      </c>
      <c r="J10" s="99">
        <v>0.0017274305555555556</v>
      </c>
      <c r="K10" s="99">
        <v>0.0049791666666666665</v>
      </c>
      <c r="L10" s="107">
        <f>IF(B10="-","-",IF(NOT(M10="L")=TRUE,"-",100-COUNTIF($M$9:M10,"L")+1))</f>
        <v>99</v>
      </c>
      <c r="M10" s="44" t="str">
        <f t="shared" si="0"/>
        <v>L</v>
      </c>
      <c r="N10" s="46"/>
      <c r="O10" s="89" t="s">
        <v>4</v>
      </c>
      <c r="P10" s="88" t="s">
        <v>172</v>
      </c>
      <c r="T10" s="46"/>
    </row>
    <row r="11" spans="1:20" ht="13.5" customHeight="1">
      <c r="A11" s="106">
        <v>3</v>
      </c>
      <c r="B11" s="98">
        <v>214</v>
      </c>
      <c r="C11" s="98" t="s">
        <v>86</v>
      </c>
      <c r="D11" s="98" t="s">
        <v>87</v>
      </c>
      <c r="E11" s="98" t="s">
        <v>189</v>
      </c>
      <c r="F11" s="98" t="s">
        <v>83</v>
      </c>
      <c r="G11" s="98">
        <v>3</v>
      </c>
      <c r="H11" s="99">
        <v>0.0013738425925925925</v>
      </c>
      <c r="I11" s="99">
        <v>0.0018049768518518519</v>
      </c>
      <c r="J11" s="99">
        <v>0.001806134259259259</v>
      </c>
      <c r="K11" s="99">
        <v>0.004984953703703704</v>
      </c>
      <c r="L11" s="107" t="str">
        <f>IF(B11="-","-",IF(NOT(M11="L")=TRUE,"-",100-COUNTIF($M$9:M11,"L")+1))</f>
        <v>-</v>
      </c>
      <c r="M11" s="44" t="str">
        <f t="shared" si="0"/>
        <v>NL</v>
      </c>
      <c r="N11" s="46"/>
      <c r="O11" s="89" t="s">
        <v>54</v>
      </c>
      <c r="P11" s="88" t="s">
        <v>63</v>
      </c>
      <c r="T11" s="46"/>
    </row>
    <row r="12" spans="1:20" ht="13.5" customHeight="1">
      <c r="A12" s="106">
        <v>4</v>
      </c>
      <c r="B12" s="98">
        <v>228</v>
      </c>
      <c r="C12" s="98" t="s">
        <v>213</v>
      </c>
      <c r="D12" s="98" t="s">
        <v>190</v>
      </c>
      <c r="E12" s="98" t="s">
        <v>189</v>
      </c>
      <c r="F12" s="98" t="s">
        <v>83</v>
      </c>
      <c r="G12" s="98">
        <v>3</v>
      </c>
      <c r="H12" s="99">
        <v>0.0014299768518518518</v>
      </c>
      <c r="I12" s="99">
        <v>0.0018269675925925927</v>
      </c>
      <c r="J12" s="99">
        <v>0.0018755787037037037</v>
      </c>
      <c r="K12" s="99">
        <v>0.005132523148148148</v>
      </c>
      <c r="L12" s="107" t="str">
        <f>IF(B12="-","-",IF(NOT(M12="L")=TRUE,"-",100-COUNTIF($M$9:M12,"L")+1))</f>
        <v>-</v>
      </c>
      <c r="M12" s="44" t="str">
        <f t="shared" si="0"/>
        <v>NL</v>
      </c>
      <c r="N12" s="46"/>
      <c r="O12" s="89" t="s">
        <v>56</v>
      </c>
      <c r="P12" s="88" t="s">
        <v>173</v>
      </c>
      <c r="T12" s="46"/>
    </row>
    <row r="13" spans="1:20" ht="13.5" customHeight="1">
      <c r="A13" s="106">
        <v>5</v>
      </c>
      <c r="B13" s="98">
        <v>208</v>
      </c>
      <c r="C13" s="98" t="s">
        <v>93</v>
      </c>
      <c r="D13" s="98" t="s">
        <v>4</v>
      </c>
      <c r="E13" s="98" t="s">
        <v>189</v>
      </c>
      <c r="F13" s="98" t="s">
        <v>83</v>
      </c>
      <c r="G13" s="98">
        <v>3</v>
      </c>
      <c r="H13" s="99">
        <v>0.0014247685185185186</v>
      </c>
      <c r="I13" s="99">
        <v>0.001991898148148148</v>
      </c>
      <c r="J13" s="99">
        <v>0.002027199074074074</v>
      </c>
      <c r="K13" s="99">
        <v>0.005443865740740741</v>
      </c>
      <c r="L13" s="107">
        <f>IF(B13="-","-",IF(NOT(M13="L")=TRUE,"-",100-COUNTIF($M$9:M13,"L")+1))</f>
        <v>98</v>
      </c>
      <c r="M13" s="44" t="str">
        <f t="shared" si="0"/>
        <v>L</v>
      </c>
      <c r="N13" s="46"/>
      <c r="O13" s="89" t="s">
        <v>174</v>
      </c>
      <c r="P13" s="88" t="s">
        <v>175</v>
      </c>
      <c r="T13" s="46"/>
    </row>
    <row r="14" spans="1:20" ht="13.5" customHeight="1">
      <c r="A14" s="106">
        <v>6</v>
      </c>
      <c r="B14" s="98">
        <v>232</v>
      </c>
      <c r="C14" s="98" t="s">
        <v>94</v>
      </c>
      <c r="D14" s="98" t="s">
        <v>54</v>
      </c>
      <c r="E14" s="98" t="s">
        <v>189</v>
      </c>
      <c r="F14" s="98" t="s">
        <v>83</v>
      </c>
      <c r="G14" s="98">
        <v>3</v>
      </c>
      <c r="H14" s="99">
        <v>0.0016475694444444446</v>
      </c>
      <c r="I14" s="99">
        <v>0.0020086805555555557</v>
      </c>
      <c r="J14" s="99">
        <v>0.0020445601851851853</v>
      </c>
      <c r="K14" s="99">
        <v>0.005700810185185185</v>
      </c>
      <c r="L14" s="107">
        <f>IF(B14="-","-",IF(NOT(M14="L")=TRUE,"-",100-COUNTIF($M$9:M14,"L")+1))</f>
        <v>97</v>
      </c>
      <c r="M14" s="44" t="str">
        <f t="shared" si="0"/>
        <v>L</v>
      </c>
      <c r="N14" s="46"/>
      <c r="O14" s="89" t="s">
        <v>74</v>
      </c>
      <c r="P14" s="88" t="s">
        <v>176</v>
      </c>
      <c r="T14" s="46"/>
    </row>
    <row r="15" spans="1:20" ht="13.5" customHeight="1">
      <c r="A15" s="106">
        <v>7</v>
      </c>
      <c r="B15" s="98">
        <v>212</v>
      </c>
      <c r="C15" s="98" t="s">
        <v>91</v>
      </c>
      <c r="D15" s="98" t="s">
        <v>4</v>
      </c>
      <c r="E15" s="98" t="s">
        <v>189</v>
      </c>
      <c r="F15" s="98" t="s">
        <v>83</v>
      </c>
      <c r="G15" s="98">
        <v>3</v>
      </c>
      <c r="H15" s="99">
        <v>0.0015422453703703703</v>
      </c>
      <c r="I15" s="99">
        <v>0.0020995370370370373</v>
      </c>
      <c r="J15" s="99">
        <v>0.002097222222222222</v>
      </c>
      <c r="K15" s="99">
        <v>0.0057390046296296295</v>
      </c>
      <c r="L15" s="107">
        <f>IF(B15="-","-",IF(NOT(M15="L")=TRUE,"-",100-COUNTIF($M$9:M15,"L")+1))</f>
        <v>96</v>
      </c>
      <c r="M15" s="44" t="str">
        <f t="shared" si="0"/>
        <v>L</v>
      </c>
      <c r="N15" s="46"/>
      <c r="O15" s="89" t="s">
        <v>36</v>
      </c>
      <c r="P15" s="88" t="s">
        <v>177</v>
      </c>
      <c r="T15" s="46"/>
    </row>
    <row r="16" spans="1:20" ht="13.5" customHeight="1">
      <c r="A16" s="106">
        <v>8</v>
      </c>
      <c r="B16" s="98">
        <v>216</v>
      </c>
      <c r="C16" s="98" t="s">
        <v>285</v>
      </c>
      <c r="D16" s="98" t="s">
        <v>286</v>
      </c>
      <c r="E16" s="98" t="s">
        <v>189</v>
      </c>
      <c r="F16" s="98" t="s">
        <v>83</v>
      </c>
      <c r="G16" s="98">
        <v>3</v>
      </c>
      <c r="H16" s="99">
        <v>0.0017297453703703702</v>
      </c>
      <c r="I16" s="99">
        <v>0.002072337962962963</v>
      </c>
      <c r="J16" s="99">
        <v>0.002158564814814815</v>
      </c>
      <c r="K16" s="99">
        <v>0.005960648148148149</v>
      </c>
      <c r="L16" s="107" t="str">
        <f>IF(B16="-","-",IF(NOT(M16="L")=TRUE,"-",100-COUNTIF($M$9:M16,"L")+1))</f>
        <v>-</v>
      </c>
      <c r="M16" s="44" t="str">
        <f t="shared" si="0"/>
        <v>NL</v>
      </c>
      <c r="N16" s="46"/>
      <c r="O16" s="89" t="s">
        <v>46</v>
      </c>
      <c r="P16" s="87"/>
      <c r="T16" s="46"/>
    </row>
    <row r="17" spans="1:20" ht="13.5" customHeight="1">
      <c r="A17" s="106">
        <v>9</v>
      </c>
      <c r="B17" s="98">
        <v>242</v>
      </c>
      <c r="C17" s="98" t="s">
        <v>266</v>
      </c>
      <c r="D17" s="98" t="s">
        <v>190</v>
      </c>
      <c r="E17" s="98" t="s">
        <v>189</v>
      </c>
      <c r="F17" s="98" t="s">
        <v>83</v>
      </c>
      <c r="G17" s="98">
        <v>3</v>
      </c>
      <c r="H17" s="99">
        <v>0.0015422453703703703</v>
      </c>
      <c r="I17" s="99">
        <v>0.002166666666666667</v>
      </c>
      <c r="J17" s="99">
        <v>0.0023020833333333335</v>
      </c>
      <c r="K17" s="99">
        <v>0.0060109953703703705</v>
      </c>
      <c r="L17" s="107" t="str">
        <f>IF(B17="-","-",IF(NOT(M17="L")=TRUE,"-",100-COUNTIF($M$9:M17,"L")+1))</f>
        <v>-</v>
      </c>
      <c r="M17" s="44" t="str">
        <f t="shared" si="0"/>
        <v>NL</v>
      </c>
      <c r="N17" s="46"/>
      <c r="O17" s="89" t="s">
        <v>178</v>
      </c>
      <c r="P17" s="87"/>
      <c r="T17" s="46"/>
    </row>
    <row r="18" spans="1:20" ht="13.5" customHeight="1">
      <c r="A18" s="106">
        <v>10</v>
      </c>
      <c r="B18" s="98">
        <v>229</v>
      </c>
      <c r="C18" s="98" t="s">
        <v>101</v>
      </c>
      <c r="D18" s="98" t="s">
        <v>30</v>
      </c>
      <c r="E18" s="98" t="s">
        <v>189</v>
      </c>
      <c r="F18" s="98" t="s">
        <v>83</v>
      </c>
      <c r="G18" s="98">
        <v>3</v>
      </c>
      <c r="H18" s="99">
        <v>0.0017274305555555556</v>
      </c>
      <c r="I18" s="99">
        <v>0.002259837962962963</v>
      </c>
      <c r="J18" s="99">
        <v>0.0021747685185185186</v>
      </c>
      <c r="K18" s="99">
        <v>0.006162037037037036</v>
      </c>
      <c r="L18" s="107">
        <f>IF(B18="-","-",IF(NOT(M18="L")=TRUE,"-",100-COUNTIF($M$9:M18,"L")+1))</f>
        <v>95</v>
      </c>
      <c r="M18" s="44" t="str">
        <f t="shared" si="0"/>
        <v>L</v>
      </c>
      <c r="N18" s="46"/>
      <c r="O18" s="89" t="s">
        <v>179</v>
      </c>
      <c r="P18" s="87"/>
      <c r="T18" s="46"/>
    </row>
    <row r="19" spans="1:20" ht="13.5" customHeight="1">
      <c r="A19" s="106">
        <v>11</v>
      </c>
      <c r="B19" s="98">
        <v>250</v>
      </c>
      <c r="C19" s="98" t="s">
        <v>325</v>
      </c>
      <c r="D19" s="98" t="s">
        <v>30</v>
      </c>
      <c r="E19" s="98" t="s">
        <v>189</v>
      </c>
      <c r="F19" s="98" t="s">
        <v>83</v>
      </c>
      <c r="G19" s="98">
        <v>3</v>
      </c>
      <c r="H19" s="99">
        <v>0.001800925925925926</v>
      </c>
      <c r="I19" s="99">
        <v>0.0022471064814814814</v>
      </c>
      <c r="J19" s="99">
        <v>0.0021371527777777777</v>
      </c>
      <c r="K19" s="99">
        <v>0.006185185185185185</v>
      </c>
      <c r="L19" s="107">
        <f>IF(B19="-","-",IF(NOT(M19="L")=TRUE,"-",100-COUNTIF($M$9:M19,"L")+1))</f>
        <v>94</v>
      </c>
      <c r="M19" s="44" t="str">
        <f t="shared" si="0"/>
        <v>L</v>
      </c>
      <c r="N19" s="46"/>
      <c r="O19" s="89" t="s">
        <v>180</v>
      </c>
      <c r="P19" s="87"/>
      <c r="T19" s="46"/>
    </row>
    <row r="20" spans="1:20" ht="13.5" customHeight="1">
      <c r="A20" s="106">
        <v>12</v>
      </c>
      <c r="B20" s="98">
        <v>227</v>
      </c>
      <c r="C20" s="98" t="s">
        <v>268</v>
      </c>
      <c r="D20" s="98" t="s">
        <v>4</v>
      </c>
      <c r="E20" s="98" t="s">
        <v>189</v>
      </c>
      <c r="F20" s="98" t="s">
        <v>83</v>
      </c>
      <c r="G20" s="98">
        <v>3</v>
      </c>
      <c r="H20" s="99">
        <v>0.002005787037037037</v>
      </c>
      <c r="I20" s="99">
        <v>0.002129050925925926</v>
      </c>
      <c r="J20" s="99">
        <v>0.0020636574074074073</v>
      </c>
      <c r="K20" s="99">
        <v>0.006198495370370371</v>
      </c>
      <c r="L20" s="107">
        <f>IF(B20="-","-",IF(NOT(M20="L")=TRUE,"-",100-COUNTIF($M$9:M20,"L")+1))</f>
        <v>93</v>
      </c>
      <c r="M20" s="44" t="str">
        <f t="shared" si="0"/>
        <v>L</v>
      </c>
      <c r="N20" s="46"/>
      <c r="O20" s="89" t="s">
        <v>49</v>
      </c>
      <c r="P20" s="87"/>
      <c r="T20" s="46"/>
    </row>
    <row r="21" spans="1:20" ht="13.5" customHeight="1">
      <c r="A21" s="106">
        <v>13</v>
      </c>
      <c r="B21" s="98">
        <v>204</v>
      </c>
      <c r="C21" s="98" t="s">
        <v>92</v>
      </c>
      <c r="D21" s="98" t="s">
        <v>183</v>
      </c>
      <c r="E21" s="98" t="s">
        <v>189</v>
      </c>
      <c r="F21" s="98" t="s">
        <v>83</v>
      </c>
      <c r="G21" s="98">
        <v>3</v>
      </c>
      <c r="H21" s="99">
        <v>0.0019103009259259262</v>
      </c>
      <c r="I21" s="99">
        <v>0.002154513888888889</v>
      </c>
      <c r="J21" s="99">
        <v>0.002155671296296296</v>
      </c>
      <c r="K21" s="99">
        <v>0.006220486111111111</v>
      </c>
      <c r="L21" s="107">
        <f>IF(B21="-","-",IF(NOT(M21="L")=TRUE,"-",100-COUNTIF($M$9:M21,"L")+1))</f>
        <v>92</v>
      </c>
      <c r="M21" s="44" t="str">
        <f t="shared" si="0"/>
        <v>L</v>
      </c>
      <c r="N21" s="46"/>
      <c r="O21" t="s">
        <v>181</v>
      </c>
      <c r="P21" s="87"/>
      <c r="T21" s="46"/>
    </row>
    <row r="22" spans="1:20" ht="13.5" customHeight="1">
      <c r="A22" s="106">
        <v>14</v>
      </c>
      <c r="B22" s="98">
        <v>247</v>
      </c>
      <c r="C22" s="98" t="s">
        <v>214</v>
      </c>
      <c r="D22" s="98" t="s">
        <v>60</v>
      </c>
      <c r="E22" s="98" t="s">
        <v>189</v>
      </c>
      <c r="F22" s="98" t="s">
        <v>83</v>
      </c>
      <c r="G22" s="98">
        <v>3</v>
      </c>
      <c r="H22" s="99">
        <v>0.001629050925925926</v>
      </c>
      <c r="I22" s="99">
        <v>0.0021984953703703706</v>
      </c>
      <c r="J22" s="99">
        <v>0.0024091435185185184</v>
      </c>
      <c r="K22" s="99">
        <v>0.006236689814814814</v>
      </c>
      <c r="L22" s="107">
        <f>IF(B22="-","-",IF(NOT(M22="L")=TRUE,"-",100-COUNTIF($M$9:M22,"L")+1))</f>
        <v>91</v>
      </c>
      <c r="M22" s="44" t="str">
        <f t="shared" si="0"/>
        <v>L</v>
      </c>
      <c r="N22" s="46"/>
      <c r="O22" s="89" t="s">
        <v>57</v>
      </c>
      <c r="P22" s="87"/>
      <c r="T22" s="46"/>
    </row>
    <row r="23" spans="1:20" ht="13.5" customHeight="1">
      <c r="A23" s="106">
        <v>15</v>
      </c>
      <c r="B23" s="98">
        <v>218</v>
      </c>
      <c r="C23" s="98" t="s">
        <v>110</v>
      </c>
      <c r="D23" s="98" t="s">
        <v>25</v>
      </c>
      <c r="E23" s="98" t="s">
        <v>189</v>
      </c>
      <c r="F23" s="98" t="s">
        <v>83</v>
      </c>
      <c r="G23" s="98">
        <v>3</v>
      </c>
      <c r="H23" s="99">
        <v>0.002207175925925926</v>
      </c>
      <c r="I23" s="99">
        <v>0.0020798611111111113</v>
      </c>
      <c r="J23" s="99">
        <v>0.002097222222222222</v>
      </c>
      <c r="K23" s="99">
        <v>0.00638425925925926</v>
      </c>
      <c r="L23" s="107">
        <f>IF(B23="-","-",IF(NOT(M23="L")=TRUE,"-",100-COUNTIF($M$9:M23,"L")+1))</f>
        <v>90</v>
      </c>
      <c r="M23" s="44" t="str">
        <f t="shared" si="0"/>
        <v>L</v>
      </c>
      <c r="N23" s="46"/>
      <c r="O23" s="89" t="s">
        <v>182</v>
      </c>
      <c r="P23" s="82"/>
      <c r="T23" s="46"/>
    </row>
    <row r="24" spans="1:20" ht="13.5" customHeight="1">
      <c r="A24" s="106">
        <v>16</v>
      </c>
      <c r="B24" s="98">
        <v>223</v>
      </c>
      <c r="C24" s="98" t="s">
        <v>269</v>
      </c>
      <c r="D24" s="98" t="s">
        <v>190</v>
      </c>
      <c r="E24" s="98" t="s">
        <v>194</v>
      </c>
      <c r="F24" s="98" t="s">
        <v>114</v>
      </c>
      <c r="G24" s="98">
        <v>3</v>
      </c>
      <c r="H24" s="99">
        <v>0.001761574074074074</v>
      </c>
      <c r="I24" s="99">
        <v>0.0022621527777777774</v>
      </c>
      <c r="J24" s="99">
        <v>0.0024849537037037036</v>
      </c>
      <c r="K24" s="99">
        <v>0.006508680555555556</v>
      </c>
      <c r="L24" s="107" t="str">
        <f>IF(B24="-","-",IF(NOT(M24="L")=TRUE,"-",100-COUNTIF($M$9:M24,"L")+1))</f>
        <v>-</v>
      </c>
      <c r="M24" s="44" t="str">
        <f t="shared" si="0"/>
        <v>NL</v>
      </c>
      <c r="N24" s="46"/>
      <c r="O24" s="89" t="s">
        <v>51</v>
      </c>
      <c r="P24" s="82"/>
      <c r="T24" s="46"/>
    </row>
    <row r="25" spans="1:20" ht="13.5" customHeight="1">
      <c r="A25" s="106">
        <v>17</v>
      </c>
      <c r="B25" s="98">
        <v>251</v>
      </c>
      <c r="C25" s="98" t="s">
        <v>97</v>
      </c>
      <c r="D25" s="98" t="s">
        <v>54</v>
      </c>
      <c r="E25" s="98" t="s">
        <v>189</v>
      </c>
      <c r="F25" s="98" t="s">
        <v>83</v>
      </c>
      <c r="G25" s="98">
        <v>3</v>
      </c>
      <c r="H25" s="99">
        <v>0.001945023148148148</v>
      </c>
      <c r="I25" s="99">
        <v>0.0022500000000000003</v>
      </c>
      <c r="J25" s="99">
        <v>0.0025162037037037037</v>
      </c>
      <c r="K25" s="99">
        <v>0.006711226851851851</v>
      </c>
      <c r="L25" s="107">
        <f>IF(B25="-","-",IF(NOT(M25="L")=TRUE,"-",100-COUNTIF($M$9:M25,"L")+1))</f>
        <v>89</v>
      </c>
      <c r="M25" s="44" t="str">
        <f t="shared" si="0"/>
        <v>L</v>
      </c>
      <c r="N25" s="46"/>
      <c r="O25" s="89" t="s">
        <v>34</v>
      </c>
      <c r="P25" s="82"/>
      <c r="T25" s="46"/>
    </row>
    <row r="26" spans="1:20" ht="13.5" customHeight="1">
      <c r="A26" s="106">
        <v>18</v>
      </c>
      <c r="B26" s="98">
        <v>260</v>
      </c>
      <c r="C26" s="98" t="s">
        <v>193</v>
      </c>
      <c r="D26" s="98" t="s">
        <v>85</v>
      </c>
      <c r="E26" s="98" t="s">
        <v>189</v>
      </c>
      <c r="F26" s="98" t="s">
        <v>83</v>
      </c>
      <c r="G26" s="98">
        <v>3</v>
      </c>
      <c r="H26" s="99">
        <v>0.002109375</v>
      </c>
      <c r="I26" s="99">
        <v>0.0023263888888888887</v>
      </c>
      <c r="J26" s="99">
        <v>0.002314814814814815</v>
      </c>
      <c r="K26" s="99">
        <v>0.006750578703703703</v>
      </c>
      <c r="L26" s="107" t="str">
        <f>IF(B26="-","-",IF(NOT(M26="L")=TRUE,"-",100-COUNTIF($M$9:M26,"L")+1))</f>
        <v>-</v>
      </c>
      <c r="M26" s="44" t="str">
        <f t="shared" si="0"/>
        <v>NL</v>
      </c>
      <c r="N26" s="46"/>
      <c r="O26" s="89" t="s">
        <v>48</v>
      </c>
      <c r="P26" s="82"/>
      <c r="T26" s="46"/>
    </row>
    <row r="27" spans="1:20" ht="13.5" customHeight="1">
      <c r="A27" s="106">
        <v>19</v>
      </c>
      <c r="B27" s="98">
        <v>226</v>
      </c>
      <c r="C27" s="98" t="s">
        <v>115</v>
      </c>
      <c r="D27" s="98" t="s">
        <v>54</v>
      </c>
      <c r="E27" s="98" t="s">
        <v>189</v>
      </c>
      <c r="F27" s="98" t="s">
        <v>83</v>
      </c>
      <c r="G27" s="98">
        <v>3</v>
      </c>
      <c r="H27" s="99">
        <v>0.0020399305555555557</v>
      </c>
      <c r="I27" s="99">
        <v>0.0020445601851851853</v>
      </c>
      <c r="J27" s="99">
        <v>0.002707175925925926</v>
      </c>
      <c r="K27" s="99">
        <v>0.0067916666666666655</v>
      </c>
      <c r="L27" s="107">
        <f>IF(B27="-","-",IF(NOT(M27="L")=TRUE,"-",100-COUNTIF($M$9:M27,"L")+1))</f>
        <v>88</v>
      </c>
      <c r="M27" s="44" t="str">
        <f t="shared" si="0"/>
        <v>L</v>
      </c>
      <c r="N27" s="46"/>
      <c r="O27" s="89" t="s">
        <v>42</v>
      </c>
      <c r="P27" s="82"/>
      <c r="T27" s="46"/>
    </row>
    <row r="28" spans="1:20" ht="13.5" customHeight="1">
      <c r="A28" s="106">
        <v>20</v>
      </c>
      <c r="B28" s="98">
        <v>249</v>
      </c>
      <c r="C28" s="98" t="s">
        <v>95</v>
      </c>
      <c r="D28" s="98" t="s">
        <v>4</v>
      </c>
      <c r="E28" s="98" t="s">
        <v>189</v>
      </c>
      <c r="F28" s="98" t="s">
        <v>83</v>
      </c>
      <c r="G28" s="98">
        <v>3</v>
      </c>
      <c r="H28" s="99">
        <v>0.0018524305555555557</v>
      </c>
      <c r="I28" s="99">
        <v>0.002423611111111111</v>
      </c>
      <c r="J28" s="99">
        <v>0.002583912037037037</v>
      </c>
      <c r="K28" s="99">
        <v>0.006859953703703704</v>
      </c>
      <c r="L28" s="107">
        <f>IF(B28="-","-",IF(NOT(M28="L")=TRUE,"-",100-COUNTIF($M$9:M28,"L")+1))</f>
        <v>87</v>
      </c>
      <c r="M28" s="44" t="str">
        <f t="shared" si="0"/>
        <v>L</v>
      </c>
      <c r="N28" s="46"/>
      <c r="O28" s="89" t="s">
        <v>47</v>
      </c>
      <c r="P28" s="82"/>
      <c r="T28" s="46"/>
    </row>
    <row r="29" spans="1:20" ht="13.5" customHeight="1">
      <c r="A29" s="106">
        <v>21</v>
      </c>
      <c r="B29" s="98">
        <v>257</v>
      </c>
      <c r="C29" s="98" t="s">
        <v>217</v>
      </c>
      <c r="D29" s="98" t="s">
        <v>42</v>
      </c>
      <c r="E29" s="98" t="s">
        <v>189</v>
      </c>
      <c r="F29" s="98" t="s">
        <v>83</v>
      </c>
      <c r="G29" s="98">
        <v>3</v>
      </c>
      <c r="H29" s="99">
        <v>0.0021984953703703706</v>
      </c>
      <c r="I29" s="99">
        <v>0.0023773148148148147</v>
      </c>
      <c r="J29" s="99">
        <v>0.002399884259259259</v>
      </c>
      <c r="K29" s="99">
        <v>0.006975694444444444</v>
      </c>
      <c r="L29" s="107">
        <f>IF(B29="-","-",IF(NOT(M29="L")=TRUE,"-",100-COUNTIF($M$9:M29,"L")+1))</f>
        <v>86</v>
      </c>
      <c r="M29" s="44" t="str">
        <f t="shared" si="0"/>
        <v>L</v>
      </c>
      <c r="N29" s="46"/>
      <c r="O29" s="89" t="s">
        <v>38</v>
      </c>
      <c r="P29" s="82"/>
      <c r="T29" s="46"/>
    </row>
    <row r="30" spans="1:20" ht="13.5" customHeight="1">
      <c r="A30" s="106">
        <v>22</v>
      </c>
      <c r="B30" s="98">
        <v>219</v>
      </c>
      <c r="C30" s="98" t="s">
        <v>96</v>
      </c>
      <c r="D30" s="98" t="s">
        <v>25</v>
      </c>
      <c r="E30" s="98" t="s">
        <v>189</v>
      </c>
      <c r="F30" s="98" t="s">
        <v>83</v>
      </c>
      <c r="G30" s="98">
        <v>3</v>
      </c>
      <c r="H30" s="99">
        <v>0.002259837962962963</v>
      </c>
      <c r="I30" s="99">
        <v>0.0025</v>
      </c>
      <c r="J30" s="99">
        <v>0.0024131944444444444</v>
      </c>
      <c r="K30" s="99">
        <v>0.007173032407407408</v>
      </c>
      <c r="L30" s="107">
        <f>IF(B30="-","-",IF(NOT(M30="L")=TRUE,"-",100-COUNTIF($M$9:M30,"L")+1))</f>
        <v>85</v>
      </c>
      <c r="M30" s="44" t="str">
        <f t="shared" si="0"/>
        <v>L</v>
      </c>
      <c r="N30" s="46"/>
      <c r="O30" s="89" t="s">
        <v>183</v>
      </c>
      <c r="P30" s="82"/>
      <c r="T30" s="46"/>
    </row>
    <row r="31" spans="1:20" ht="13.5" customHeight="1">
      <c r="A31" s="106">
        <v>23</v>
      </c>
      <c r="B31" s="98">
        <v>206</v>
      </c>
      <c r="C31" s="98" t="s">
        <v>109</v>
      </c>
      <c r="D31" s="98" t="s">
        <v>61</v>
      </c>
      <c r="E31" s="98" t="s">
        <v>189</v>
      </c>
      <c r="F31" s="98" t="s">
        <v>83</v>
      </c>
      <c r="G31" s="98">
        <v>3</v>
      </c>
      <c r="H31" s="99">
        <v>0.0020011574074074077</v>
      </c>
      <c r="I31" s="99">
        <v>0.0026435185185185186</v>
      </c>
      <c r="J31" s="99">
        <v>0.0025625</v>
      </c>
      <c r="K31" s="99">
        <v>0.007207175925925926</v>
      </c>
      <c r="L31" s="107">
        <f>IF(B31="-","-",IF(NOT(M31="L")=TRUE,"-",100-COUNTIF($M$9:M31,"L")+1))</f>
        <v>84</v>
      </c>
      <c r="M31" s="44" t="str">
        <f t="shared" si="0"/>
        <v>L</v>
      </c>
      <c r="N31" s="46"/>
      <c r="O31" s="89" t="s">
        <v>35</v>
      </c>
      <c r="P31" s="82"/>
      <c r="T31" s="46"/>
    </row>
    <row r="32" spans="1:20" ht="13.5" customHeight="1">
      <c r="A32" s="106">
        <v>24</v>
      </c>
      <c r="B32" s="98">
        <v>246</v>
      </c>
      <c r="C32" s="98" t="s">
        <v>287</v>
      </c>
      <c r="D32" s="98" t="s">
        <v>288</v>
      </c>
      <c r="E32" s="98" t="s">
        <v>194</v>
      </c>
      <c r="F32" s="98" t="s">
        <v>114</v>
      </c>
      <c r="G32" s="98">
        <v>3</v>
      </c>
      <c r="H32" s="99">
        <v>0.0020775462962962965</v>
      </c>
      <c r="I32" s="99">
        <v>0.002533564814814815</v>
      </c>
      <c r="J32" s="99">
        <v>0.0026591435185185186</v>
      </c>
      <c r="K32" s="99">
        <v>0.007270254629629629</v>
      </c>
      <c r="L32" s="107" t="str">
        <f>IF(B32="-","-",IF(NOT(M32="L")=TRUE,"-",100-COUNTIF($M$9:M32,"L")+1))</f>
        <v>-</v>
      </c>
      <c r="M32" s="44" t="str">
        <f t="shared" si="0"/>
        <v>NL</v>
      </c>
      <c r="N32" s="46"/>
      <c r="O32" s="89" t="s">
        <v>59</v>
      </c>
      <c r="P32" s="82"/>
      <c r="T32" s="46"/>
    </row>
    <row r="33" spans="1:20" ht="13.5" customHeight="1">
      <c r="A33" s="106">
        <v>25</v>
      </c>
      <c r="B33" s="98">
        <v>205</v>
      </c>
      <c r="C33" s="98" t="s">
        <v>105</v>
      </c>
      <c r="D33" s="98" t="s">
        <v>25</v>
      </c>
      <c r="E33" s="98" t="s">
        <v>189</v>
      </c>
      <c r="F33" s="98" t="s">
        <v>83</v>
      </c>
      <c r="G33" s="98">
        <v>3</v>
      </c>
      <c r="H33" s="99">
        <v>0.0020908564814814813</v>
      </c>
      <c r="I33" s="99">
        <v>0.0026585648148148146</v>
      </c>
      <c r="J33" s="99">
        <v>0.0025729166666666665</v>
      </c>
      <c r="K33" s="99">
        <v>0.007322337962962964</v>
      </c>
      <c r="L33" s="107">
        <f>IF(B33="-","-",IF(NOT(M33="L")=TRUE,"-",100-COUNTIF($M$9:M33,"L")+1))</f>
        <v>83</v>
      </c>
      <c r="M33" s="44" t="str">
        <f t="shared" si="0"/>
        <v>L</v>
      </c>
      <c r="N33" s="46"/>
      <c r="O33" s="87"/>
      <c r="P33" s="82"/>
      <c r="T33" s="46"/>
    </row>
    <row r="34" spans="1:20" ht="13.5" customHeight="1">
      <c r="A34" s="106">
        <v>26</v>
      </c>
      <c r="B34" s="98">
        <v>213</v>
      </c>
      <c r="C34" s="98" t="s">
        <v>289</v>
      </c>
      <c r="D34" s="98" t="s">
        <v>290</v>
      </c>
      <c r="E34" s="98" t="s">
        <v>189</v>
      </c>
      <c r="F34" s="98" t="s">
        <v>83</v>
      </c>
      <c r="G34" s="98">
        <v>3</v>
      </c>
      <c r="H34" s="99">
        <v>0.0019270833333333334</v>
      </c>
      <c r="I34" s="99">
        <v>0.002616319444444444</v>
      </c>
      <c r="J34" s="99">
        <v>0.002814814814814815</v>
      </c>
      <c r="K34" s="99">
        <v>0.007358217592592592</v>
      </c>
      <c r="L34" s="107" t="str">
        <f>IF(B34="-","-",IF(NOT(M34="L")=TRUE,"-",100-COUNTIF($M$9:M34,"L")+1))</f>
        <v>-</v>
      </c>
      <c r="M34" s="44" t="str">
        <f t="shared" si="0"/>
        <v>NL</v>
      </c>
      <c r="N34" s="46"/>
      <c r="O34" s="87"/>
      <c r="P34" s="82"/>
      <c r="T34" s="46"/>
    </row>
    <row r="35" spans="1:20" ht="13.5" customHeight="1">
      <c r="A35" s="106">
        <v>27</v>
      </c>
      <c r="B35" s="98">
        <v>262</v>
      </c>
      <c r="C35" s="98" t="s">
        <v>149</v>
      </c>
      <c r="D35" s="98" t="s">
        <v>25</v>
      </c>
      <c r="E35" s="98" t="s">
        <v>189</v>
      </c>
      <c r="F35" s="98" t="s">
        <v>83</v>
      </c>
      <c r="G35" s="98">
        <v>3</v>
      </c>
      <c r="H35" s="99">
        <v>0.0021319444444444446</v>
      </c>
      <c r="I35" s="99">
        <v>0.002598958333333333</v>
      </c>
      <c r="J35" s="99">
        <v>0.0026811342592592594</v>
      </c>
      <c r="K35" s="99">
        <v>0.007412037037037037</v>
      </c>
      <c r="L35" s="107">
        <f>IF(B35="-","-",IF(NOT(M35="L")=TRUE,"-",100-COUNTIF($M$9:M35,"L")+1))</f>
        <v>82</v>
      </c>
      <c r="M35" s="44" t="str">
        <f t="shared" si="0"/>
        <v>L</v>
      </c>
      <c r="N35" s="46"/>
      <c r="O35" s="82"/>
      <c r="P35" s="82"/>
      <c r="T35" s="46"/>
    </row>
    <row r="36" spans="1:20" ht="13.5" customHeight="1">
      <c r="A36" s="106">
        <v>28</v>
      </c>
      <c r="B36" s="98">
        <v>215</v>
      </c>
      <c r="C36" s="98" t="s">
        <v>236</v>
      </c>
      <c r="D36" s="98" t="s">
        <v>85</v>
      </c>
      <c r="E36" s="98" t="s">
        <v>189</v>
      </c>
      <c r="F36" s="98" t="s">
        <v>83</v>
      </c>
      <c r="G36" s="98">
        <v>3</v>
      </c>
      <c r="H36" s="99">
        <v>0.0022094907407407406</v>
      </c>
      <c r="I36" s="99">
        <v>0.0026064814814814818</v>
      </c>
      <c r="J36" s="99">
        <v>0.0026880787037037042</v>
      </c>
      <c r="K36" s="99">
        <v>0.007504050925925927</v>
      </c>
      <c r="L36" s="107" t="str">
        <f>IF(B36="-","-",IF(NOT(M36="L")=TRUE,"-",100-COUNTIF($M$9:M36,"L")+1))</f>
        <v>-</v>
      </c>
      <c r="M36" s="44" t="str">
        <f t="shared" si="0"/>
        <v>NL</v>
      </c>
      <c r="N36" s="46"/>
      <c r="O36" s="46"/>
      <c r="P36"/>
      <c r="T36" s="46"/>
    </row>
    <row r="37" spans="1:20" ht="13.5" customHeight="1">
      <c r="A37" s="106">
        <v>29</v>
      </c>
      <c r="B37" s="98">
        <v>211</v>
      </c>
      <c r="C37" s="98" t="s">
        <v>195</v>
      </c>
      <c r="D37" s="98" t="s">
        <v>25</v>
      </c>
      <c r="E37" s="98" t="s">
        <v>189</v>
      </c>
      <c r="F37" s="98" t="s">
        <v>83</v>
      </c>
      <c r="G37" s="98">
        <v>3</v>
      </c>
      <c r="H37" s="99">
        <v>0.0020781249999999997</v>
      </c>
      <c r="I37" s="99">
        <v>0.00272337962962963</v>
      </c>
      <c r="J37" s="99">
        <v>0.002855324074074074</v>
      </c>
      <c r="K37" s="99">
        <v>0.007656828703703704</v>
      </c>
      <c r="L37" s="107">
        <f>IF(B37="-","-",IF(NOT(M37="L")=TRUE,"-",100-COUNTIF($M$9:M37,"L")+1))</f>
        <v>81</v>
      </c>
      <c r="M37" s="44" t="str">
        <f t="shared" si="0"/>
        <v>L</v>
      </c>
      <c r="N37" s="46"/>
      <c r="O37"/>
      <c r="P37"/>
      <c r="T37" s="46"/>
    </row>
    <row r="38" spans="1:20" ht="13.5" customHeight="1">
      <c r="A38" s="106">
        <v>30</v>
      </c>
      <c r="B38" s="98">
        <v>222</v>
      </c>
      <c r="C38" s="98" t="s">
        <v>111</v>
      </c>
      <c r="D38" s="98" t="s">
        <v>60</v>
      </c>
      <c r="E38" s="98" t="s">
        <v>189</v>
      </c>
      <c r="F38" s="98" t="s">
        <v>83</v>
      </c>
      <c r="G38" s="98">
        <v>2</v>
      </c>
      <c r="H38" s="99">
        <v>0.002189236111111111</v>
      </c>
      <c r="I38" s="99">
        <v>0.0026990740740740742</v>
      </c>
      <c r="J38" s="98"/>
      <c r="K38" s="99">
        <v>0.004888310185185186</v>
      </c>
      <c r="L38" s="107">
        <f>IF(B38="-","-",IF(NOT(M38="L")=TRUE,"-",100-COUNTIF($M$9:M38,"L")+1))</f>
        <v>80</v>
      </c>
      <c r="M38" s="44" t="str">
        <f t="shared" si="0"/>
        <v>L</v>
      </c>
      <c r="N38" s="46"/>
      <c r="O38" s="85" t="s">
        <v>52</v>
      </c>
      <c r="P38"/>
      <c r="T38" s="46"/>
    </row>
    <row r="39" spans="1:20" ht="13.5" customHeight="1">
      <c r="A39" s="106">
        <v>31</v>
      </c>
      <c r="B39" s="98">
        <v>201</v>
      </c>
      <c r="C39" s="98" t="s">
        <v>291</v>
      </c>
      <c r="D39" s="98" t="s">
        <v>85</v>
      </c>
      <c r="E39" s="98" t="s">
        <v>189</v>
      </c>
      <c r="F39" s="98" t="s">
        <v>83</v>
      </c>
      <c r="G39" s="98">
        <v>2</v>
      </c>
      <c r="H39" s="99">
        <v>0.0023315972222222223</v>
      </c>
      <c r="I39" s="99">
        <v>0.0025931712962962965</v>
      </c>
      <c r="J39" s="99"/>
      <c r="K39" s="99">
        <v>0.0049247685185185176</v>
      </c>
      <c r="L39" s="107" t="str">
        <f>IF(B39="-","-",IF(NOT(M39="L")=TRUE,"-",100-COUNTIF($M$9:M39,"L")+1))</f>
        <v>-</v>
      </c>
      <c r="M39" s="44" t="str">
        <f t="shared" si="0"/>
        <v>NL</v>
      </c>
      <c r="N39" s="46"/>
      <c r="O39" s="46" t="s">
        <v>30</v>
      </c>
      <c r="P39"/>
      <c r="T39" s="46"/>
    </row>
    <row r="40" spans="1:20" ht="13.5" customHeight="1">
      <c r="A40" s="106">
        <v>32</v>
      </c>
      <c r="B40" s="98">
        <v>240</v>
      </c>
      <c r="C40" s="98" t="s">
        <v>292</v>
      </c>
      <c r="D40" s="98" t="s">
        <v>293</v>
      </c>
      <c r="E40" s="98" t="s">
        <v>189</v>
      </c>
      <c r="F40" s="98" t="s">
        <v>83</v>
      </c>
      <c r="G40" s="98">
        <v>2</v>
      </c>
      <c r="H40" s="99">
        <v>0.0023159722222222223</v>
      </c>
      <c r="I40" s="99">
        <v>0.0025422453703703705</v>
      </c>
      <c r="J40" s="99"/>
      <c r="K40" s="99">
        <v>0.004980902777777777</v>
      </c>
      <c r="L40" s="107" t="str">
        <f>IF(B40="-","-",IF(NOT(M40="L")=TRUE,"-",100-COUNTIF($M$9:M40,"L")+1))</f>
        <v>-</v>
      </c>
      <c r="M40" s="44" t="str">
        <f t="shared" si="0"/>
        <v>NL</v>
      </c>
      <c r="N40" s="46"/>
      <c r="O40" s="44" t="s">
        <v>53</v>
      </c>
      <c r="P40"/>
      <c r="T40" s="46"/>
    </row>
    <row r="41" spans="1:20" ht="13.5" customHeight="1">
      <c r="A41" s="106">
        <v>33</v>
      </c>
      <c r="B41" s="98">
        <v>221</v>
      </c>
      <c r="C41" s="98" t="s">
        <v>117</v>
      </c>
      <c r="D41" s="98" t="s">
        <v>42</v>
      </c>
      <c r="E41" s="98" t="s">
        <v>189</v>
      </c>
      <c r="F41" s="98" t="s">
        <v>83</v>
      </c>
      <c r="G41" s="98">
        <v>2</v>
      </c>
      <c r="H41" s="99">
        <v>0.002309027777777778</v>
      </c>
      <c r="I41" s="99">
        <v>0.0027239583333333334</v>
      </c>
      <c r="J41" s="99"/>
      <c r="K41" s="99">
        <v>0.005032986111111111</v>
      </c>
      <c r="L41" s="107">
        <f>IF(B41="-","-",IF(NOT(M41="L")=TRUE,"-",100-COUNTIF($M$9:M41,"L")+1))</f>
        <v>79</v>
      </c>
      <c r="M41" s="44" t="str">
        <f t="shared" si="0"/>
        <v>L</v>
      </c>
      <c r="N41" s="46"/>
      <c r="O41" s="46" t="s">
        <v>33</v>
      </c>
      <c r="P41"/>
      <c r="T41" s="46"/>
    </row>
    <row r="42" spans="1:20" ht="13.5" customHeight="1">
      <c r="A42" s="106">
        <v>34</v>
      </c>
      <c r="B42" s="98">
        <v>220</v>
      </c>
      <c r="C42" s="98" t="s">
        <v>294</v>
      </c>
      <c r="D42" s="98" t="s">
        <v>290</v>
      </c>
      <c r="E42" s="98" t="s">
        <v>194</v>
      </c>
      <c r="F42" s="98" t="s">
        <v>114</v>
      </c>
      <c r="G42" s="98">
        <v>2</v>
      </c>
      <c r="H42" s="99">
        <v>0.0024212962962962964</v>
      </c>
      <c r="I42" s="99">
        <v>0.002726851851851852</v>
      </c>
      <c r="J42" s="98"/>
      <c r="K42" s="99">
        <v>0.005148148148148148</v>
      </c>
      <c r="L42" s="107" t="str">
        <f>IF(B42="-","-",IF(NOT(M42="L")=TRUE,"-",100-COUNTIF($M$9:M42,"L")+1))</f>
        <v>-</v>
      </c>
      <c r="M42" s="44" t="str">
        <f t="shared" si="0"/>
        <v>NL</v>
      </c>
      <c r="N42" s="46"/>
      <c r="O42" s="46" t="s">
        <v>31</v>
      </c>
      <c r="P42"/>
      <c r="T42" s="46"/>
    </row>
    <row r="43" spans="1:20" ht="13.5" customHeight="1">
      <c r="A43" s="106">
        <v>35</v>
      </c>
      <c r="B43" s="98">
        <v>265</v>
      </c>
      <c r="C43" s="98" t="s">
        <v>295</v>
      </c>
      <c r="D43" s="98" t="s">
        <v>296</v>
      </c>
      <c r="E43" s="98" t="s">
        <v>189</v>
      </c>
      <c r="F43" s="98" t="s">
        <v>83</v>
      </c>
      <c r="G43" s="98">
        <v>2</v>
      </c>
      <c r="H43" s="99">
        <v>0.0027708333333333335</v>
      </c>
      <c r="I43" s="99">
        <v>0.0023964120370370367</v>
      </c>
      <c r="J43" s="98"/>
      <c r="K43" s="99">
        <v>0.00516724537037037</v>
      </c>
      <c r="L43" s="107" t="str">
        <f>IF(B43="-","-",IF(NOT(M43="L")=TRUE,"-",100-COUNTIF($M$9:M43,"L")+1))</f>
        <v>-</v>
      </c>
      <c r="M43" s="44" t="str">
        <f t="shared" si="0"/>
        <v>NL</v>
      </c>
      <c r="N43" s="46"/>
      <c r="O43" s="46" t="s">
        <v>40</v>
      </c>
      <c r="P43"/>
      <c r="T43" s="46"/>
    </row>
    <row r="44" spans="1:20" ht="13.5" customHeight="1">
      <c r="A44" s="106">
        <v>36</v>
      </c>
      <c r="B44" s="98">
        <v>244</v>
      </c>
      <c r="C44" s="98" t="s">
        <v>259</v>
      </c>
      <c r="D44" s="98" t="s">
        <v>25</v>
      </c>
      <c r="E44" s="98" t="s">
        <v>194</v>
      </c>
      <c r="F44" s="98" t="s">
        <v>114</v>
      </c>
      <c r="G44" s="98">
        <v>2</v>
      </c>
      <c r="H44" s="99">
        <v>0.002530671296296296</v>
      </c>
      <c r="I44" s="99">
        <v>0.0026724537037037034</v>
      </c>
      <c r="J44" s="98"/>
      <c r="K44" s="99">
        <v>0.005203125</v>
      </c>
      <c r="L44" s="107">
        <f>IF(B44="-","-",IF(NOT(M44="L")=TRUE,"-",100-COUNTIF($M$9:M44,"L")+1))</f>
        <v>78</v>
      </c>
      <c r="M44" s="44" t="str">
        <f t="shared" si="0"/>
        <v>L</v>
      </c>
      <c r="N44" s="46"/>
      <c r="O44" s="46" t="s">
        <v>39</v>
      </c>
      <c r="P44"/>
      <c r="T44" s="46"/>
    </row>
    <row r="45" spans="1:20" ht="13.5" customHeight="1">
      <c r="A45" s="106">
        <v>37</v>
      </c>
      <c r="B45" s="98">
        <v>231</v>
      </c>
      <c r="C45" s="98" t="s">
        <v>197</v>
      </c>
      <c r="D45" s="98" t="s">
        <v>74</v>
      </c>
      <c r="E45" s="98" t="s">
        <v>189</v>
      </c>
      <c r="F45" s="98" t="s">
        <v>83</v>
      </c>
      <c r="G45" s="98">
        <v>2</v>
      </c>
      <c r="H45" s="99">
        <v>0.0025121527777777776</v>
      </c>
      <c r="I45" s="99">
        <v>0.0028136574074074075</v>
      </c>
      <c r="J45" s="98"/>
      <c r="K45" s="99">
        <v>0.005325810185185184</v>
      </c>
      <c r="L45" s="107">
        <f>IF(B45="-","-",IF(NOT(M45="L")=TRUE,"-",100-COUNTIF($M$9:M45,"L")+1))</f>
        <v>77</v>
      </c>
      <c r="M45" s="44" t="str">
        <f t="shared" si="0"/>
        <v>L</v>
      </c>
      <c r="N45" s="46"/>
      <c r="O45" s="46" t="s">
        <v>41</v>
      </c>
      <c r="P45"/>
      <c r="T45" s="46"/>
    </row>
    <row r="46" spans="1:20" ht="13.5" customHeight="1">
      <c r="A46" s="106">
        <v>38</v>
      </c>
      <c r="B46" s="98">
        <v>258</v>
      </c>
      <c r="C46" s="98" t="s">
        <v>297</v>
      </c>
      <c r="D46" s="98" t="s">
        <v>4</v>
      </c>
      <c r="E46" s="98" t="s">
        <v>189</v>
      </c>
      <c r="F46" s="98" t="s">
        <v>83</v>
      </c>
      <c r="G46" s="98">
        <v>2</v>
      </c>
      <c r="H46" s="99">
        <v>0.002702546296296296</v>
      </c>
      <c r="I46" s="99">
        <v>0.0028113425925925923</v>
      </c>
      <c r="J46" s="98"/>
      <c r="K46" s="99">
        <v>0.0055138888888888885</v>
      </c>
      <c r="L46" s="107">
        <f>IF(B46="-","-",IF(NOT(M46="L")=TRUE,"-",100-COUNTIF($M$9:M46,"L")+1))</f>
        <v>76</v>
      </c>
      <c r="M46" s="44" t="str">
        <f t="shared" si="0"/>
        <v>L</v>
      </c>
      <c r="N46" s="46"/>
      <c r="O46" s="46" t="s">
        <v>72</v>
      </c>
      <c r="P46"/>
      <c r="T46" s="46"/>
    </row>
    <row r="47" spans="1:20" ht="13.5" customHeight="1">
      <c r="A47" s="106">
        <v>39</v>
      </c>
      <c r="B47" s="98">
        <v>264</v>
      </c>
      <c r="C47" s="98" t="s">
        <v>107</v>
      </c>
      <c r="D47" s="98" t="s">
        <v>4</v>
      </c>
      <c r="E47" s="98" t="s">
        <v>189</v>
      </c>
      <c r="F47" s="98" t="s">
        <v>83</v>
      </c>
      <c r="G47" s="98">
        <v>2</v>
      </c>
      <c r="H47" s="99">
        <v>0.003164351851851852</v>
      </c>
      <c r="I47" s="99">
        <v>0.0025121527777777776</v>
      </c>
      <c r="J47" s="98"/>
      <c r="K47" s="99">
        <v>0.0056765046296296294</v>
      </c>
      <c r="L47" s="107">
        <f>IF(B47="-","-",IF(NOT(M47="L")=TRUE,"-",100-COUNTIF($M$9:M47,"L")+1))</f>
        <v>75</v>
      </c>
      <c r="M47" s="44" t="str">
        <f t="shared" si="0"/>
        <v>L</v>
      </c>
      <c r="N47" s="46"/>
      <c r="O47" s="46" t="s">
        <v>25</v>
      </c>
      <c r="P47"/>
      <c r="T47" s="46"/>
    </row>
    <row r="48" spans="1:20" ht="13.5" customHeight="1">
      <c r="A48" s="106">
        <v>40</v>
      </c>
      <c r="B48" s="98">
        <v>241</v>
      </c>
      <c r="C48" s="98" t="s">
        <v>270</v>
      </c>
      <c r="D48" s="98" t="s">
        <v>190</v>
      </c>
      <c r="E48" s="98" t="s">
        <v>194</v>
      </c>
      <c r="F48" s="98" t="s">
        <v>114</v>
      </c>
      <c r="G48" s="98">
        <v>2</v>
      </c>
      <c r="H48" s="99">
        <v>0.0026267361111111114</v>
      </c>
      <c r="I48" s="99">
        <v>0.003054398148148148</v>
      </c>
      <c r="J48" s="98"/>
      <c r="K48" s="99">
        <v>0.00568113425925926</v>
      </c>
      <c r="L48" s="107" t="str">
        <f>IF(B48="-","-",IF(NOT(M48="L")=TRUE,"-",100-COUNTIF($M$9:M48,"L")+1))</f>
        <v>-</v>
      </c>
      <c r="M48" s="44" t="str">
        <f t="shared" si="0"/>
        <v>NL</v>
      </c>
      <c r="N48" s="46"/>
      <c r="O48" s="46" t="s">
        <v>73</v>
      </c>
      <c r="P48"/>
      <c r="T48" s="46"/>
    </row>
    <row r="49" spans="1:20" ht="13.5" customHeight="1">
      <c r="A49" s="106">
        <v>41</v>
      </c>
      <c r="B49" s="98">
        <v>243</v>
      </c>
      <c r="C49" s="98" t="s">
        <v>153</v>
      </c>
      <c r="D49" s="98" t="s">
        <v>85</v>
      </c>
      <c r="E49" s="98" t="s">
        <v>189</v>
      </c>
      <c r="F49" s="98" t="s">
        <v>83</v>
      </c>
      <c r="G49" s="98">
        <v>2</v>
      </c>
      <c r="H49" s="99">
        <v>0.002670138888888889</v>
      </c>
      <c r="I49" s="99">
        <v>0.003012152777777778</v>
      </c>
      <c r="J49" s="98"/>
      <c r="K49" s="99">
        <v>0.005682291666666666</v>
      </c>
      <c r="L49" s="107" t="str">
        <f>IF(B49="-","-",IF(NOT(M49="L")=TRUE,"-",100-COUNTIF($M$9:M49,"L")+1))</f>
        <v>-</v>
      </c>
      <c r="M49" s="44" t="str">
        <f t="shared" si="0"/>
        <v>NL</v>
      </c>
      <c r="N49" s="46"/>
      <c r="O49" s="46" t="s">
        <v>60</v>
      </c>
      <c r="P49"/>
      <c r="T49" s="46"/>
    </row>
    <row r="50" spans="1:16" ht="13.5" customHeight="1">
      <c r="A50" s="106">
        <v>42</v>
      </c>
      <c r="B50" s="98">
        <v>236</v>
      </c>
      <c r="C50" s="98" t="s">
        <v>242</v>
      </c>
      <c r="D50" s="98" t="s">
        <v>243</v>
      </c>
      <c r="E50" s="98" t="s">
        <v>194</v>
      </c>
      <c r="F50" s="98" t="s">
        <v>114</v>
      </c>
      <c r="G50" s="98">
        <v>2</v>
      </c>
      <c r="H50" s="99">
        <v>0.0027916666666666663</v>
      </c>
      <c r="I50" s="99">
        <v>0.002947337962962963</v>
      </c>
      <c r="J50" s="98"/>
      <c r="K50" s="99">
        <v>0.0057390046296296295</v>
      </c>
      <c r="L50" s="107" t="str">
        <f>IF(B50="-","-",IF(NOT(M50="L")=TRUE,"-",100-COUNTIF($M$9:M50,"L")+1))</f>
        <v>-</v>
      </c>
      <c r="M50" s="44" t="str">
        <f t="shared" si="0"/>
        <v>NL</v>
      </c>
      <c r="O50" s="46" t="s">
        <v>58</v>
      </c>
      <c r="P50"/>
    </row>
    <row r="51" spans="1:16" ht="13.5" customHeight="1">
      <c r="A51" s="106">
        <v>43</v>
      </c>
      <c r="B51" s="98">
        <v>237</v>
      </c>
      <c r="C51" s="98" t="s">
        <v>219</v>
      </c>
      <c r="D51" s="98" t="s">
        <v>25</v>
      </c>
      <c r="E51" s="98" t="s">
        <v>194</v>
      </c>
      <c r="F51" s="98" t="s">
        <v>114</v>
      </c>
      <c r="G51" s="98">
        <v>2</v>
      </c>
      <c r="H51" s="99">
        <v>0.0026232638888888885</v>
      </c>
      <c r="I51" s="99">
        <v>0.003167824074074074</v>
      </c>
      <c r="J51" s="98"/>
      <c r="K51" s="99">
        <v>0.005791087962962963</v>
      </c>
      <c r="L51" s="107">
        <f>IF(B51="-","-",IF(NOT(M51="L")=TRUE,"-",100-COUNTIF($M$9:M51,"L")+1))</f>
        <v>74</v>
      </c>
      <c r="M51" s="44" t="str">
        <f t="shared" si="0"/>
        <v>L</v>
      </c>
      <c r="O51" s="46" t="s">
        <v>77</v>
      </c>
      <c r="P51"/>
    </row>
    <row r="52" spans="1:15" ht="13.5" customHeight="1">
      <c r="A52" s="106">
        <v>44</v>
      </c>
      <c r="B52" s="98">
        <v>259</v>
      </c>
      <c r="C52" s="98" t="s">
        <v>151</v>
      </c>
      <c r="D52" s="98" t="s">
        <v>4</v>
      </c>
      <c r="E52" s="98" t="s">
        <v>189</v>
      </c>
      <c r="F52" s="98" t="s">
        <v>83</v>
      </c>
      <c r="G52" s="98">
        <v>2</v>
      </c>
      <c r="H52" s="99">
        <v>0.0027303240740740743</v>
      </c>
      <c r="I52" s="99">
        <v>0.0032141203703703707</v>
      </c>
      <c r="J52" s="98"/>
      <c r="K52" s="99">
        <v>0.005944444444444444</v>
      </c>
      <c r="L52" s="107">
        <f>IF(B52="-","-",IF(NOT(M52="L")=TRUE,"-",100-COUNTIF($M$9:M52,"L")+1))</f>
        <v>73</v>
      </c>
      <c r="M52" s="44" t="str">
        <f t="shared" si="0"/>
        <v>L</v>
      </c>
      <c r="O52" s="46" t="s">
        <v>62</v>
      </c>
    </row>
    <row r="53" spans="1:15" ht="13.5" customHeight="1">
      <c r="A53" s="106">
        <v>45</v>
      </c>
      <c r="B53" s="98">
        <v>234</v>
      </c>
      <c r="C53" s="98" t="s">
        <v>119</v>
      </c>
      <c r="D53" s="98" t="s">
        <v>30</v>
      </c>
      <c r="E53" s="98" t="s">
        <v>189</v>
      </c>
      <c r="F53" s="98" t="s">
        <v>83</v>
      </c>
      <c r="G53" s="98">
        <v>2</v>
      </c>
      <c r="H53" s="99">
        <v>0.0027413194444444442</v>
      </c>
      <c r="I53" s="99">
        <v>0.0033113425925925927</v>
      </c>
      <c r="J53" s="98"/>
      <c r="K53" s="99">
        <v>0.006052662037037038</v>
      </c>
      <c r="L53" s="107">
        <f>IF(B53="-","-",IF(NOT(M53="L")=TRUE,"-",100-COUNTIF($M$9:M53,"L")+1))</f>
        <v>72</v>
      </c>
      <c r="M53" s="44" t="str">
        <f t="shared" si="0"/>
        <v>L</v>
      </c>
      <c r="O53" s="44" t="s">
        <v>61</v>
      </c>
    </row>
    <row r="54" spans="1:15" ht="13.5" customHeight="1">
      <c r="A54" s="106">
        <v>46</v>
      </c>
      <c r="B54" s="98">
        <v>210</v>
      </c>
      <c r="C54" s="98" t="s">
        <v>116</v>
      </c>
      <c r="D54" s="98" t="s">
        <v>25</v>
      </c>
      <c r="E54" s="98" t="s">
        <v>189</v>
      </c>
      <c r="F54" s="98" t="s">
        <v>83</v>
      </c>
      <c r="G54" s="98">
        <v>2</v>
      </c>
      <c r="H54" s="99">
        <v>0.002841435185185185</v>
      </c>
      <c r="I54" s="99">
        <v>0.0033240740740740743</v>
      </c>
      <c r="J54" s="98"/>
      <c r="K54" s="99">
        <v>0.0061655092592592595</v>
      </c>
      <c r="L54" s="107">
        <f>IF(B54="-","-",IF(NOT(M54="L")=TRUE,"-",100-COUNTIF($M$9:M54,"L")+1))</f>
        <v>71</v>
      </c>
      <c r="M54" s="44" t="str">
        <f t="shared" si="0"/>
        <v>L</v>
      </c>
      <c r="O54" s="90" t="s">
        <v>122</v>
      </c>
    </row>
    <row r="55" spans="1:13" ht="13.5" customHeight="1">
      <c r="A55" s="106">
        <v>47</v>
      </c>
      <c r="B55" s="98">
        <v>255</v>
      </c>
      <c r="C55" s="98" t="s">
        <v>198</v>
      </c>
      <c r="D55" s="98" t="s">
        <v>85</v>
      </c>
      <c r="E55" s="98" t="s">
        <v>189</v>
      </c>
      <c r="F55" s="98" t="s">
        <v>83</v>
      </c>
      <c r="G55" s="98">
        <v>2</v>
      </c>
      <c r="H55" s="99">
        <v>0.0031469907407407406</v>
      </c>
      <c r="I55" s="99">
        <v>0.0032934027777777775</v>
      </c>
      <c r="J55" s="98"/>
      <c r="K55" s="99">
        <v>0.006440393518518518</v>
      </c>
      <c r="L55" s="107" t="str">
        <f>IF(B55="-","-",IF(NOT(M55="L")=TRUE,"-",100-COUNTIF($M$9:M55,"L")+1))</f>
        <v>-</v>
      </c>
      <c r="M55" s="44" t="str">
        <f t="shared" si="0"/>
        <v>NL</v>
      </c>
    </row>
    <row r="56" spans="1:13" ht="13.5" customHeight="1">
      <c r="A56" s="106">
        <v>48</v>
      </c>
      <c r="B56" s="98">
        <v>233</v>
      </c>
      <c r="C56" s="98" t="s">
        <v>124</v>
      </c>
      <c r="D56" s="98" t="s">
        <v>54</v>
      </c>
      <c r="E56" s="98" t="s">
        <v>189</v>
      </c>
      <c r="F56" s="98" t="s">
        <v>83</v>
      </c>
      <c r="G56" s="98">
        <v>2</v>
      </c>
      <c r="H56" s="99">
        <v>0.0030925925925925925</v>
      </c>
      <c r="I56" s="99">
        <v>0.0033582175925925928</v>
      </c>
      <c r="J56" s="98"/>
      <c r="K56" s="99">
        <v>0.006450810185185185</v>
      </c>
      <c r="L56" s="107">
        <f>IF(B56="-","-",IF(NOT(M56="L")=TRUE,"-",100-COUNTIF($M$9:M56,"L")+1))</f>
        <v>70</v>
      </c>
      <c r="M56" s="44" t="str">
        <f t="shared" si="0"/>
        <v>L</v>
      </c>
    </row>
    <row r="57" spans="1:13" ht="13.5" customHeight="1">
      <c r="A57" s="106">
        <v>49</v>
      </c>
      <c r="B57" s="98">
        <v>202</v>
      </c>
      <c r="C57" s="98" t="s">
        <v>158</v>
      </c>
      <c r="D57" s="98" t="s">
        <v>54</v>
      </c>
      <c r="E57" s="98" t="s">
        <v>189</v>
      </c>
      <c r="F57" s="98" t="s">
        <v>83</v>
      </c>
      <c r="G57" s="98">
        <v>2</v>
      </c>
      <c r="H57" s="99">
        <v>0.0033084490740740735</v>
      </c>
      <c r="I57" s="99">
        <v>0.003390625</v>
      </c>
      <c r="J57" s="98"/>
      <c r="K57" s="99">
        <v>0.0066990740740740734</v>
      </c>
      <c r="L57" s="107">
        <f>IF(B57="-","-",IF(NOT(M57="L")=TRUE,"-",100-COUNTIF($M$9:M57,"L")+1))</f>
        <v>69</v>
      </c>
      <c r="M57" s="44" t="str">
        <f t="shared" si="0"/>
        <v>L</v>
      </c>
    </row>
    <row r="58" spans="1:13" ht="13.5" customHeight="1">
      <c r="A58" s="106">
        <v>50</v>
      </c>
      <c r="B58" s="98">
        <v>263</v>
      </c>
      <c r="C58" s="98" t="s">
        <v>123</v>
      </c>
      <c r="D58" s="98" t="s">
        <v>4</v>
      </c>
      <c r="E58" s="98" t="s">
        <v>189</v>
      </c>
      <c r="F58" s="98" t="s">
        <v>83</v>
      </c>
      <c r="G58" s="98">
        <v>2</v>
      </c>
      <c r="H58" s="99">
        <v>0.0035515046296296297</v>
      </c>
      <c r="I58" s="99">
        <v>0.0036805555555555554</v>
      </c>
      <c r="J58" s="98"/>
      <c r="K58" s="99">
        <v>0.007232060185185185</v>
      </c>
      <c r="L58" s="107">
        <f>IF(B58="-","-",IF(NOT(M58="L")=TRUE,"-",100-COUNTIF($M$9:M58,"L")+1))</f>
        <v>68</v>
      </c>
      <c r="M58" s="44" t="str">
        <f t="shared" si="0"/>
        <v>L</v>
      </c>
    </row>
    <row r="59" spans="1:13" ht="13.5" customHeight="1">
      <c r="A59" s="106">
        <v>51</v>
      </c>
      <c r="B59" s="98">
        <v>224</v>
      </c>
      <c r="C59" s="98" t="s">
        <v>167</v>
      </c>
      <c r="D59" s="98" t="s">
        <v>54</v>
      </c>
      <c r="E59" s="98" t="s">
        <v>189</v>
      </c>
      <c r="F59" s="98" t="s">
        <v>83</v>
      </c>
      <c r="G59" s="98">
        <v>2</v>
      </c>
      <c r="H59" s="99">
        <v>0.0035318287037037037</v>
      </c>
      <c r="I59" s="99">
        <v>0.003974537037037038</v>
      </c>
      <c r="J59" s="98"/>
      <c r="K59" s="99">
        <v>0.0075063657407407405</v>
      </c>
      <c r="L59" s="107">
        <f>IF(B59="-","-",IF(NOT(M59="L")=TRUE,"-",100-COUNTIF($M$9:M59,"L")+1))</f>
        <v>67</v>
      </c>
      <c r="M59" s="44" t="str">
        <f t="shared" si="0"/>
        <v>L</v>
      </c>
    </row>
    <row r="60" spans="1:13" s="44" customFormat="1" ht="13.5" customHeight="1">
      <c r="A60" s="106">
        <v>52</v>
      </c>
      <c r="B60" s="98">
        <v>238</v>
      </c>
      <c r="C60" s="98" t="s">
        <v>128</v>
      </c>
      <c r="D60" s="98" t="s">
        <v>60</v>
      </c>
      <c r="E60" s="98" t="s">
        <v>194</v>
      </c>
      <c r="F60" s="98" t="s">
        <v>114</v>
      </c>
      <c r="G60" s="98">
        <v>2</v>
      </c>
      <c r="H60" s="99">
        <v>0.003685763888888889</v>
      </c>
      <c r="I60" s="99">
        <v>0.0038848379629629628</v>
      </c>
      <c r="J60" s="98"/>
      <c r="K60" s="99">
        <v>0.007570601851851853</v>
      </c>
      <c r="L60" s="107">
        <f>IF(B60="-","-",IF(NOT(M60="L")=TRUE,"-",100-COUNTIF($M$9:M60,"L")+1))</f>
        <v>66</v>
      </c>
      <c r="M60" s="44" t="str">
        <f t="shared" si="0"/>
        <v>L</v>
      </c>
    </row>
    <row r="61" spans="1:13" ht="12.75">
      <c r="A61" s="106">
        <v>53</v>
      </c>
      <c r="B61" s="98">
        <v>230</v>
      </c>
      <c r="C61" s="98" t="s">
        <v>206</v>
      </c>
      <c r="D61" s="98" t="s">
        <v>85</v>
      </c>
      <c r="E61" s="98" t="s">
        <v>194</v>
      </c>
      <c r="F61" s="98" t="s">
        <v>114</v>
      </c>
      <c r="G61" s="98">
        <v>2</v>
      </c>
      <c r="H61" s="99">
        <v>0.0035069444444444445</v>
      </c>
      <c r="I61" s="99">
        <v>0.004293981481481481</v>
      </c>
      <c r="J61" s="98"/>
      <c r="K61" s="99">
        <v>0.0078009259259259256</v>
      </c>
      <c r="L61" s="107" t="str">
        <f>IF(B61="-","-",IF(NOT(M61="L")=TRUE,"-",100-COUNTIF($M$9:M61,"L")+1))</f>
        <v>-</v>
      </c>
      <c r="M61" s="44" t="str">
        <f aca="true" t="shared" si="1" ref="M61:M70">IF(D61="-","-",IF(D61="Private Member",IF(COUNTIF($P$6:$P$59,C61)=1,"L","NL"),IF(COUNTIF($O$6:$O$59,D61)=1,"L","NL")))</f>
        <v>NL</v>
      </c>
    </row>
    <row r="62" spans="1:13" ht="12.75">
      <c r="A62" s="106">
        <v>54</v>
      </c>
      <c r="B62" s="98">
        <v>217</v>
      </c>
      <c r="C62" s="98" t="s">
        <v>298</v>
      </c>
      <c r="D62" s="98" t="s">
        <v>290</v>
      </c>
      <c r="E62" s="98" t="s">
        <v>189</v>
      </c>
      <c r="F62" s="98" t="s">
        <v>83</v>
      </c>
      <c r="G62" s="98">
        <v>2</v>
      </c>
      <c r="H62" s="99">
        <v>0.0032800925925925927</v>
      </c>
      <c r="I62" s="99">
        <v>0.00515625</v>
      </c>
      <c r="J62" s="98"/>
      <c r="K62" s="99">
        <v>0.008436342592592593</v>
      </c>
      <c r="L62" s="107" t="str">
        <f>IF(B62="-","-",IF(NOT(M62="L")=TRUE,"-",100-COUNTIF($M$9:M62,"L")+1))</f>
        <v>-</v>
      </c>
      <c r="M62" s="44" t="str">
        <f t="shared" si="1"/>
        <v>NL</v>
      </c>
    </row>
    <row r="63" spans="1:13" ht="12.75">
      <c r="A63" s="106">
        <v>55</v>
      </c>
      <c r="B63" s="98">
        <v>253</v>
      </c>
      <c r="C63" s="98" t="s">
        <v>279</v>
      </c>
      <c r="D63" s="98" t="s">
        <v>60</v>
      </c>
      <c r="E63" s="98" t="s">
        <v>189</v>
      </c>
      <c r="F63" s="98" t="s">
        <v>83</v>
      </c>
      <c r="G63" s="98">
        <v>2</v>
      </c>
      <c r="H63" s="99">
        <v>0.002955439814814815</v>
      </c>
      <c r="I63" s="99">
        <v>0.005594907407407407</v>
      </c>
      <c r="J63" s="98"/>
      <c r="K63" s="99">
        <v>0.008550347222222221</v>
      </c>
      <c r="L63" s="107">
        <f>IF(B63="-","-",IF(NOT(M63="L")=TRUE,"-",100-COUNTIF($M$9:M63,"L")+1))</f>
        <v>65</v>
      </c>
      <c r="M63" s="44" t="str">
        <f t="shared" si="1"/>
        <v>L</v>
      </c>
    </row>
    <row r="64" spans="1:13" ht="12.75">
      <c r="A64" s="106">
        <v>56</v>
      </c>
      <c r="B64" s="98">
        <v>248</v>
      </c>
      <c r="C64" s="98" t="s">
        <v>215</v>
      </c>
      <c r="D64" s="98" t="s">
        <v>60</v>
      </c>
      <c r="E64" s="98" t="s">
        <v>194</v>
      </c>
      <c r="F64" s="98" t="s">
        <v>114</v>
      </c>
      <c r="G64" s="98">
        <v>2</v>
      </c>
      <c r="H64" s="99">
        <v>0.003952546296296296</v>
      </c>
      <c r="I64" s="99">
        <v>0.005195601851851851</v>
      </c>
      <c r="J64" s="98"/>
      <c r="K64" s="99">
        <v>0.009148148148148148</v>
      </c>
      <c r="L64" s="107">
        <f>IF(B64="-","-",IF(NOT(M64="L")=TRUE,"-",100-COUNTIF($M$9:M64,"L")+1))</f>
        <v>64</v>
      </c>
      <c r="M64" s="44" t="str">
        <f t="shared" si="1"/>
        <v>L</v>
      </c>
    </row>
    <row r="65" spans="1:13" ht="12.75">
      <c r="A65" s="106">
        <v>57</v>
      </c>
      <c r="B65" s="98">
        <v>266</v>
      </c>
      <c r="C65" s="98" t="s">
        <v>299</v>
      </c>
      <c r="D65" s="98" t="s">
        <v>300</v>
      </c>
      <c r="E65" s="98" t="s">
        <v>189</v>
      </c>
      <c r="F65" s="98" t="s">
        <v>83</v>
      </c>
      <c r="G65" s="98">
        <v>2</v>
      </c>
      <c r="H65" s="99">
        <v>0.004078125</v>
      </c>
      <c r="I65" s="99">
        <v>0.005162037037037037</v>
      </c>
      <c r="J65" s="98"/>
      <c r="K65" s="99">
        <v>0.009240162037037038</v>
      </c>
      <c r="L65" s="107" t="str">
        <f>IF(B65="-","-",IF(NOT(M65="L")=TRUE,"-",100-COUNTIF($M$9:M65,"L")+1))</f>
        <v>-</v>
      </c>
      <c r="M65" s="44" t="str">
        <f t="shared" si="1"/>
        <v>NL</v>
      </c>
    </row>
    <row r="66" spans="1:13" ht="12.75">
      <c r="A66" s="106">
        <v>58</v>
      </c>
      <c r="B66" s="98">
        <v>254</v>
      </c>
      <c r="C66" s="98" t="s">
        <v>127</v>
      </c>
      <c r="D66" s="98" t="s">
        <v>4</v>
      </c>
      <c r="E66" s="98" t="s">
        <v>189</v>
      </c>
      <c r="F66" s="98" t="s">
        <v>83</v>
      </c>
      <c r="G66" s="98">
        <v>1</v>
      </c>
      <c r="H66" s="99">
        <v>0.0032193287037037034</v>
      </c>
      <c r="I66" s="98"/>
      <c r="J66" s="98"/>
      <c r="K66" s="99">
        <v>0.0032193287037037034</v>
      </c>
      <c r="L66" s="107">
        <f>IF(B66="-","-",IF(NOT(M66="L")=TRUE,"-",100-COUNTIF($M$9:M66,"L")+1))</f>
        <v>63</v>
      </c>
      <c r="M66" s="44" t="str">
        <f t="shared" si="1"/>
        <v>L</v>
      </c>
    </row>
    <row r="67" spans="1:13" ht="12.75">
      <c r="A67" s="106">
        <v>59</v>
      </c>
      <c r="B67" s="98">
        <v>256</v>
      </c>
      <c r="C67" s="98" t="s">
        <v>224</v>
      </c>
      <c r="D67" s="98" t="s">
        <v>85</v>
      </c>
      <c r="E67" s="98" t="s">
        <v>189</v>
      </c>
      <c r="F67" s="98" t="s">
        <v>83</v>
      </c>
      <c r="G67" s="98">
        <v>1</v>
      </c>
      <c r="H67" s="99">
        <v>0.004217592592592593</v>
      </c>
      <c r="I67" s="98"/>
      <c r="J67" s="98"/>
      <c r="K67" s="99">
        <v>0.004217592592592593</v>
      </c>
      <c r="L67" s="107" t="str">
        <f>IF(B67="-","-",IF(NOT(M67="L")=TRUE,"-",100-COUNTIF($M$9:M67,"L")+1))</f>
        <v>-</v>
      </c>
      <c r="M67" s="44" t="str">
        <f t="shared" si="1"/>
        <v>NL</v>
      </c>
    </row>
    <row r="68" spans="1:13" ht="12.75">
      <c r="A68" s="106">
        <v>60</v>
      </c>
      <c r="B68" s="98">
        <v>300</v>
      </c>
      <c r="C68" s="98" t="s">
        <v>301</v>
      </c>
      <c r="D68" s="98" t="s">
        <v>4</v>
      </c>
      <c r="E68" s="98" t="s">
        <v>194</v>
      </c>
      <c r="F68" s="98" t="s">
        <v>114</v>
      </c>
      <c r="G68" s="98">
        <v>1</v>
      </c>
      <c r="H68" s="99">
        <v>0.004951967592592593</v>
      </c>
      <c r="I68" s="98"/>
      <c r="J68" s="98"/>
      <c r="K68" s="99">
        <v>0.004951967592592593</v>
      </c>
      <c r="L68" s="107">
        <f>IF(B68="-","-",IF(NOT(M68="L")=TRUE,"-",100-COUNTIF($M$9:M68,"L")+1))</f>
        <v>62</v>
      </c>
      <c r="M68" s="44" t="str">
        <f t="shared" si="1"/>
        <v>L</v>
      </c>
    </row>
    <row r="69" spans="1:13" ht="12.75">
      <c r="A69" s="106">
        <v>61</v>
      </c>
      <c r="B69" s="98">
        <v>252</v>
      </c>
      <c r="C69" s="98" t="s">
        <v>302</v>
      </c>
      <c r="D69" s="98" t="s">
        <v>31</v>
      </c>
      <c r="E69" s="98" t="s">
        <v>189</v>
      </c>
      <c r="F69" s="98" t="s">
        <v>83</v>
      </c>
      <c r="G69" s="98">
        <v>1</v>
      </c>
      <c r="H69" s="99">
        <v>0.0050960648148148146</v>
      </c>
      <c r="I69" s="98"/>
      <c r="J69" s="98"/>
      <c r="K69" s="99">
        <v>0.0050960648148148146</v>
      </c>
      <c r="L69" s="107">
        <f>IF(B69="-","-",IF(NOT(M69="L")=TRUE,"-",100-COUNTIF($M$9:M69,"L")+1))</f>
        <v>61</v>
      </c>
      <c r="M69" s="44" t="str">
        <f t="shared" si="1"/>
        <v>L</v>
      </c>
    </row>
    <row r="70" spans="1:13" ht="13.5" thickBot="1">
      <c r="A70" s="108">
        <v>62</v>
      </c>
      <c r="B70" s="109">
        <v>207</v>
      </c>
      <c r="C70" s="109" t="s">
        <v>125</v>
      </c>
      <c r="D70" s="109" t="s">
        <v>54</v>
      </c>
      <c r="E70" s="109" t="s">
        <v>194</v>
      </c>
      <c r="F70" s="109" t="s">
        <v>114</v>
      </c>
      <c r="G70" s="109">
        <v>1</v>
      </c>
      <c r="H70" s="110">
        <v>0.005443287037037037</v>
      </c>
      <c r="I70" s="109"/>
      <c r="J70" s="109"/>
      <c r="K70" s="110">
        <v>0.005443287037037037</v>
      </c>
      <c r="L70" s="111">
        <f>IF(B70="-","-",IF(NOT(M70="L")=TRUE,"-",100-COUNTIF($M$9:M70,"L")+1))</f>
        <v>60</v>
      </c>
      <c r="M70" s="44" t="str">
        <f t="shared" si="1"/>
        <v>L</v>
      </c>
    </row>
  </sheetData>
  <sheetProtection/>
  <mergeCells count="6">
    <mergeCell ref="A1:M1"/>
    <mergeCell ref="A2:M2"/>
    <mergeCell ref="A3:M3"/>
    <mergeCell ref="A4:M4"/>
    <mergeCell ref="A5:M5"/>
    <mergeCell ref="A6:M6"/>
  </mergeCells>
  <dataValidations count="1">
    <dataValidation allowBlank="1" showInputMessage="1" showErrorMessage="1" prompt="Enter the names of all Private Members, for all categories of rider." sqref="P8"/>
  </dataValidations>
  <hyperlinks>
    <hyperlink ref="Q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70"/>
  <sheetViews>
    <sheetView zoomScale="125" zoomScaleNormal="125" zoomScalePageLayoutView="0" workbookViewId="0" topLeftCell="A2">
      <selection activeCell="A1" sqref="A1:M1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1" width="8.7109375" style="44" customWidth="1"/>
    <col min="12" max="12" width="11.421875" style="45" customWidth="1"/>
    <col min="13" max="14" width="8.8515625" style="44" hidden="1" customWidth="1"/>
    <col min="15" max="15" width="22.421875" style="44" hidden="1" customWidth="1"/>
    <col min="16" max="16" width="30.8515625" style="44" hidden="1" customWidth="1"/>
    <col min="17" max="17" width="15.28125" style="44" customWidth="1"/>
    <col min="18" max="18" width="17.421875" style="44" bestFit="1" customWidth="1"/>
    <col min="19" max="22" width="9.140625" style="44" customWidth="1"/>
  </cols>
  <sheetData>
    <row r="1" spans="1:17" ht="22.5">
      <c r="A1" s="206" t="s">
        <v>305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Q1" s="81" t="s">
        <v>37</v>
      </c>
    </row>
    <row r="2" spans="1:13" ht="19.5">
      <c r="A2" s="207" t="s">
        <v>306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15.75">
      <c r="A3" s="208" t="s">
        <v>39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1:13" ht="15.75">
      <c r="A4" s="209">
        <v>42350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</row>
    <row r="5" spans="1:13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</row>
    <row r="6" spans="1:13" ht="13.5" thickBot="1">
      <c r="A6" s="212" t="s">
        <v>303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2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49" t="s">
        <v>1</v>
      </c>
    </row>
    <row r="8" spans="1:20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71</v>
      </c>
      <c r="L8" s="48" t="s">
        <v>3</v>
      </c>
      <c r="M8" s="44" t="s">
        <v>43</v>
      </c>
      <c r="N8" s="46"/>
      <c r="O8" s="83" t="s">
        <v>44</v>
      </c>
      <c r="P8" s="84" t="s">
        <v>45</v>
      </c>
      <c r="Q8" s="46"/>
      <c r="R8" s="46"/>
      <c r="S8" s="46"/>
      <c r="T8" s="46"/>
    </row>
    <row r="9" spans="1:20" ht="13.5" customHeight="1" thickTop="1">
      <c r="A9" s="102">
        <v>1</v>
      </c>
      <c r="B9" s="98">
        <v>224</v>
      </c>
      <c r="C9" s="98" t="s">
        <v>81</v>
      </c>
      <c r="D9" s="98" t="s">
        <v>54</v>
      </c>
      <c r="E9" s="98" t="s">
        <v>189</v>
      </c>
      <c r="F9" s="98" t="s">
        <v>83</v>
      </c>
      <c r="G9" s="98">
        <v>3</v>
      </c>
      <c r="H9" s="99">
        <v>0.0008813657407407407</v>
      </c>
      <c r="I9" s="99">
        <v>0.001400462962962963</v>
      </c>
      <c r="J9" s="99">
        <v>0.0014664351851851852</v>
      </c>
      <c r="K9" s="99">
        <v>0.003748263888888889</v>
      </c>
      <c r="L9" s="105">
        <f>IF(B9="-","-",IF(NOT(M9="L")=TRUE,"-",100-COUNTIF($M$9:M9,"L")+1))</f>
        <v>100</v>
      </c>
      <c r="M9" s="44" t="str">
        <f aca="true" t="shared" si="0" ref="M9:M43">IF(D9="-","-",IF(D9="Private Member",IF(COUNTIF($P$6:$P$59,C9)=1,"L","NL"),IF(COUNTIF($O$6:$O$59,D9)=1,"L","NL")))</f>
        <v>L</v>
      </c>
      <c r="N9" s="46"/>
      <c r="O9" s="89" t="s">
        <v>170</v>
      </c>
      <c r="P9" s="88" t="s">
        <v>171</v>
      </c>
      <c r="T9" s="46"/>
    </row>
    <row r="10" spans="1:20" ht="13.5" customHeight="1">
      <c r="A10" s="106">
        <v>2</v>
      </c>
      <c r="B10" s="98">
        <v>214</v>
      </c>
      <c r="C10" s="98" t="s">
        <v>84</v>
      </c>
      <c r="D10" s="98" t="s">
        <v>54</v>
      </c>
      <c r="E10" s="98" t="s">
        <v>189</v>
      </c>
      <c r="F10" s="98" t="s">
        <v>83</v>
      </c>
      <c r="G10" s="98">
        <v>3</v>
      </c>
      <c r="H10" s="99">
        <v>0.0009600694444444445</v>
      </c>
      <c r="I10" s="99">
        <v>0.0015185185185185182</v>
      </c>
      <c r="J10" s="99">
        <v>0.0015109953703703702</v>
      </c>
      <c r="K10" s="99">
        <v>0.003989583333333334</v>
      </c>
      <c r="L10" s="107">
        <f>IF(B10="-","-",IF(NOT(M10="L")=TRUE,"-",100-COUNTIF($M$9:M10,"L")+1))</f>
        <v>99</v>
      </c>
      <c r="M10" s="44" t="str">
        <f t="shared" si="0"/>
        <v>L</v>
      </c>
      <c r="N10" s="46"/>
      <c r="O10" s="89" t="s">
        <v>4</v>
      </c>
      <c r="P10" s="88" t="s">
        <v>172</v>
      </c>
      <c r="T10" s="46"/>
    </row>
    <row r="11" spans="1:20" ht="13.5" customHeight="1">
      <c r="A11" s="106">
        <v>3</v>
      </c>
      <c r="B11" s="98">
        <v>227</v>
      </c>
      <c r="C11" s="98" t="s">
        <v>213</v>
      </c>
      <c r="D11" s="98" t="s">
        <v>190</v>
      </c>
      <c r="E11" s="98" t="s">
        <v>189</v>
      </c>
      <c r="F11" s="98" t="s">
        <v>83</v>
      </c>
      <c r="G11" s="98">
        <v>3</v>
      </c>
      <c r="H11" s="99">
        <v>0.0009537037037037037</v>
      </c>
      <c r="I11" s="99">
        <v>0.0015081018518518518</v>
      </c>
      <c r="J11" s="99">
        <v>0.001609375</v>
      </c>
      <c r="K11" s="99">
        <v>0.004071180555555555</v>
      </c>
      <c r="L11" s="107" t="str">
        <f>IF(B11="-","-",IF(NOT(M11="L")=TRUE,"-",100-COUNTIF($M$9:M11,"L")+1))</f>
        <v>-</v>
      </c>
      <c r="M11" s="44" t="str">
        <f t="shared" si="0"/>
        <v>NL</v>
      </c>
      <c r="N11" s="46"/>
      <c r="O11" s="89" t="s">
        <v>54</v>
      </c>
      <c r="P11" s="88" t="s">
        <v>63</v>
      </c>
      <c r="T11" s="46"/>
    </row>
    <row r="12" spans="1:20" ht="13.5" customHeight="1">
      <c r="A12" s="106">
        <v>4</v>
      </c>
      <c r="B12" s="98">
        <v>218</v>
      </c>
      <c r="C12" s="98" t="s">
        <v>94</v>
      </c>
      <c r="D12" s="98" t="s">
        <v>54</v>
      </c>
      <c r="E12" s="98" t="s">
        <v>189</v>
      </c>
      <c r="F12" s="98" t="s">
        <v>83</v>
      </c>
      <c r="G12" s="98">
        <v>3</v>
      </c>
      <c r="H12" s="99">
        <v>0.001032986111111111</v>
      </c>
      <c r="I12" s="99">
        <v>0.0016342592592592596</v>
      </c>
      <c r="J12" s="99">
        <v>0.0016562499999999997</v>
      </c>
      <c r="K12" s="99">
        <v>0.004323495370370371</v>
      </c>
      <c r="L12" s="107">
        <f>IF(B12="-","-",IF(NOT(M12="L")=TRUE,"-",100-COUNTIF($M$9:M12,"L")+1))</f>
        <v>98</v>
      </c>
      <c r="M12" s="44" t="str">
        <f t="shared" si="0"/>
        <v>L</v>
      </c>
      <c r="N12" s="46"/>
      <c r="O12" s="89" t="s">
        <v>56</v>
      </c>
      <c r="P12" s="88" t="s">
        <v>173</v>
      </c>
      <c r="T12" s="46"/>
    </row>
    <row r="13" spans="1:20" ht="13.5" customHeight="1">
      <c r="A13" s="106">
        <v>5</v>
      </c>
      <c r="B13" s="98">
        <v>211</v>
      </c>
      <c r="C13" s="98" t="s">
        <v>93</v>
      </c>
      <c r="D13" s="98" t="s">
        <v>4</v>
      </c>
      <c r="E13" s="98" t="s">
        <v>189</v>
      </c>
      <c r="F13" s="98" t="s">
        <v>83</v>
      </c>
      <c r="G13" s="98">
        <v>3</v>
      </c>
      <c r="H13" s="99">
        <v>0.0009733796296296296</v>
      </c>
      <c r="I13" s="99">
        <v>0.0017077546296296294</v>
      </c>
      <c r="J13" s="99">
        <v>0.0017297453703703702</v>
      </c>
      <c r="K13" s="99">
        <v>0.00441087962962963</v>
      </c>
      <c r="L13" s="107">
        <f>IF(B13="-","-",IF(NOT(M13="L")=TRUE,"-",100-COUNTIF($M$9:M13,"L")+1))</f>
        <v>97</v>
      </c>
      <c r="M13" s="44" t="str">
        <f t="shared" si="0"/>
        <v>L</v>
      </c>
      <c r="N13" s="46"/>
      <c r="O13" s="89" t="s">
        <v>174</v>
      </c>
      <c r="P13" s="88" t="s">
        <v>175</v>
      </c>
      <c r="T13" s="46"/>
    </row>
    <row r="14" spans="1:20" ht="13.5" customHeight="1">
      <c r="A14" s="106">
        <v>6</v>
      </c>
      <c r="B14" s="98">
        <v>222</v>
      </c>
      <c r="C14" s="98" t="s">
        <v>90</v>
      </c>
      <c r="D14" s="98" t="s">
        <v>25</v>
      </c>
      <c r="E14" s="98" t="s">
        <v>189</v>
      </c>
      <c r="F14" s="98" t="s">
        <v>83</v>
      </c>
      <c r="G14" s="98">
        <v>3</v>
      </c>
      <c r="H14" s="99">
        <v>0.0009623842592592592</v>
      </c>
      <c r="I14" s="99">
        <v>0.0017390046296296294</v>
      </c>
      <c r="J14" s="99">
        <v>0.0017708333333333332</v>
      </c>
      <c r="K14" s="99">
        <v>0.004472222222222222</v>
      </c>
      <c r="L14" s="107">
        <f>IF(B14="-","-",IF(NOT(M14="L")=TRUE,"-",100-COUNTIF($M$9:M14,"L")+1))</f>
        <v>96</v>
      </c>
      <c r="M14" s="44" t="str">
        <f t="shared" si="0"/>
        <v>L</v>
      </c>
      <c r="N14" s="46"/>
      <c r="O14" s="89" t="s">
        <v>74</v>
      </c>
      <c r="P14" s="88" t="s">
        <v>176</v>
      </c>
      <c r="T14" s="46"/>
    </row>
    <row r="15" spans="1:20" ht="13.5" customHeight="1">
      <c r="A15" s="106">
        <v>7</v>
      </c>
      <c r="B15" s="98">
        <v>204</v>
      </c>
      <c r="C15" s="98" t="s">
        <v>89</v>
      </c>
      <c r="D15" s="98" t="s">
        <v>54</v>
      </c>
      <c r="E15" s="98" t="s">
        <v>189</v>
      </c>
      <c r="F15" s="98" t="s">
        <v>83</v>
      </c>
      <c r="G15" s="98">
        <v>3</v>
      </c>
      <c r="H15" s="99">
        <v>0.0010150462962962962</v>
      </c>
      <c r="I15" s="99">
        <v>0.001820601851851852</v>
      </c>
      <c r="J15" s="99">
        <v>0.0018750000000000001</v>
      </c>
      <c r="K15" s="99">
        <v>0.004710648148148148</v>
      </c>
      <c r="L15" s="107">
        <f>IF(B15="-","-",IF(NOT(M15="L")=TRUE,"-",100-COUNTIF($M$9:M15,"L")+1))</f>
        <v>95</v>
      </c>
      <c r="M15" s="44" t="str">
        <f t="shared" si="0"/>
        <v>L</v>
      </c>
      <c r="N15" s="46"/>
      <c r="O15" s="89" t="s">
        <v>36</v>
      </c>
      <c r="P15" s="88" t="s">
        <v>177</v>
      </c>
      <c r="T15" s="46"/>
    </row>
    <row r="16" spans="1:20" ht="13.5" customHeight="1">
      <c r="A16" s="106">
        <v>8</v>
      </c>
      <c r="B16" s="98">
        <v>215</v>
      </c>
      <c r="C16" s="98" t="s">
        <v>91</v>
      </c>
      <c r="D16" s="98" t="s">
        <v>4</v>
      </c>
      <c r="E16" s="98" t="s">
        <v>189</v>
      </c>
      <c r="F16" s="98" t="s">
        <v>83</v>
      </c>
      <c r="G16" s="98">
        <v>3</v>
      </c>
      <c r="H16" s="99">
        <v>0.001037037037037037</v>
      </c>
      <c r="I16" s="99">
        <v>0.0019195601851851854</v>
      </c>
      <c r="J16" s="99">
        <v>0.0018640046296296295</v>
      </c>
      <c r="K16" s="99">
        <v>0.004820601851851852</v>
      </c>
      <c r="L16" s="107">
        <f>IF(B16="-","-",IF(NOT(M16="L")=TRUE,"-",100-COUNTIF($M$9:M16,"L")+1))</f>
        <v>94</v>
      </c>
      <c r="M16" s="44" t="str">
        <f t="shared" si="0"/>
        <v>L</v>
      </c>
      <c r="N16" s="46"/>
      <c r="O16" s="89" t="s">
        <v>46</v>
      </c>
      <c r="P16" s="87"/>
      <c r="T16" s="46"/>
    </row>
    <row r="17" spans="1:20" ht="13.5" customHeight="1">
      <c r="A17" s="106">
        <v>9</v>
      </c>
      <c r="B17" s="98">
        <v>234</v>
      </c>
      <c r="C17" s="98" t="s">
        <v>115</v>
      </c>
      <c r="D17" s="98" t="s">
        <v>54</v>
      </c>
      <c r="E17" s="98" t="s">
        <v>189</v>
      </c>
      <c r="F17" s="98" t="s">
        <v>83</v>
      </c>
      <c r="G17" s="98">
        <v>3</v>
      </c>
      <c r="H17" s="99">
        <v>0.0012025462962962964</v>
      </c>
      <c r="I17" s="99">
        <v>0.0018883101851851854</v>
      </c>
      <c r="J17" s="99">
        <v>0.0018240740740740743</v>
      </c>
      <c r="K17" s="99">
        <v>0.004914930555555555</v>
      </c>
      <c r="L17" s="107">
        <f>IF(B17="-","-",IF(NOT(M17="L")=TRUE,"-",100-COUNTIF($M$9:M17,"L")+1))</f>
        <v>93</v>
      </c>
      <c r="M17" s="44" t="str">
        <f t="shared" si="0"/>
        <v>L</v>
      </c>
      <c r="N17" s="46"/>
      <c r="O17" s="89" t="s">
        <v>178</v>
      </c>
      <c r="P17" s="87"/>
      <c r="T17" s="46"/>
    </row>
    <row r="18" spans="1:20" ht="13.5" customHeight="1">
      <c r="A18" s="106">
        <v>10</v>
      </c>
      <c r="B18" s="98">
        <v>205</v>
      </c>
      <c r="C18" s="98" t="s">
        <v>110</v>
      </c>
      <c r="D18" s="98" t="s">
        <v>25</v>
      </c>
      <c r="E18" s="98" t="s">
        <v>189</v>
      </c>
      <c r="F18" s="98" t="s">
        <v>83</v>
      </c>
      <c r="G18" s="98">
        <v>3</v>
      </c>
      <c r="H18" s="99">
        <v>0.001362847222222222</v>
      </c>
      <c r="I18" s="99">
        <v>0.0018761574074074073</v>
      </c>
      <c r="J18" s="99">
        <v>0.0018101851851851849</v>
      </c>
      <c r="K18" s="99">
        <v>0.0050491898148148145</v>
      </c>
      <c r="L18" s="107">
        <f>IF(B18="-","-",IF(NOT(M18="L")=TRUE,"-",100-COUNTIF($M$9:M18,"L")+1))</f>
        <v>92</v>
      </c>
      <c r="M18" s="44" t="str">
        <f t="shared" si="0"/>
        <v>L</v>
      </c>
      <c r="N18" s="46"/>
      <c r="O18" s="89" t="s">
        <v>179</v>
      </c>
      <c r="P18" s="87"/>
      <c r="T18" s="46"/>
    </row>
    <row r="19" spans="1:20" ht="13.5" customHeight="1">
      <c r="A19" s="106">
        <v>11</v>
      </c>
      <c r="B19" s="98">
        <v>235</v>
      </c>
      <c r="C19" s="98" t="s">
        <v>214</v>
      </c>
      <c r="D19" s="98" t="s">
        <v>60</v>
      </c>
      <c r="E19" s="98" t="s">
        <v>189</v>
      </c>
      <c r="F19" s="98" t="s">
        <v>83</v>
      </c>
      <c r="G19" s="98">
        <v>3</v>
      </c>
      <c r="H19" s="99">
        <v>0.0011024305555555555</v>
      </c>
      <c r="I19" s="99">
        <v>0.001971643518518519</v>
      </c>
      <c r="J19" s="99">
        <v>0.002027199074074074</v>
      </c>
      <c r="K19" s="99">
        <v>0.005101273148148148</v>
      </c>
      <c r="L19" s="107">
        <f>IF(B19="-","-",IF(NOT(M19="L")=TRUE,"-",100-COUNTIF($M$9:M19,"L")+1))</f>
        <v>91</v>
      </c>
      <c r="M19" s="44" t="str">
        <f t="shared" si="0"/>
        <v>L</v>
      </c>
      <c r="N19" s="46"/>
      <c r="O19" s="89" t="s">
        <v>180</v>
      </c>
      <c r="P19" s="87"/>
      <c r="T19" s="46"/>
    </row>
    <row r="20" spans="1:20" ht="13.5" customHeight="1">
      <c r="A20" s="106">
        <v>12</v>
      </c>
      <c r="B20" s="98">
        <v>225</v>
      </c>
      <c r="C20" s="98" t="s">
        <v>193</v>
      </c>
      <c r="D20" s="98" t="s">
        <v>85</v>
      </c>
      <c r="E20" s="98" t="s">
        <v>189</v>
      </c>
      <c r="F20" s="98" t="s">
        <v>83</v>
      </c>
      <c r="G20" s="98">
        <v>3</v>
      </c>
      <c r="H20" s="99">
        <v>0.0013194444444444443</v>
      </c>
      <c r="I20" s="99">
        <v>0.0019010416666666665</v>
      </c>
      <c r="J20" s="99">
        <v>0.001953125</v>
      </c>
      <c r="K20" s="99">
        <v>0.0051736111111111115</v>
      </c>
      <c r="L20" s="107" t="str">
        <f>IF(B20="-","-",IF(NOT(M20="L")=TRUE,"-",100-COUNTIF($M$9:M20,"L")+1))</f>
        <v>-</v>
      </c>
      <c r="M20" s="44" t="str">
        <f t="shared" si="0"/>
        <v>NL</v>
      </c>
      <c r="N20" s="46"/>
      <c r="O20" s="89" t="s">
        <v>49</v>
      </c>
      <c r="P20" s="87"/>
      <c r="T20" s="46"/>
    </row>
    <row r="21" spans="1:20" ht="13.5" customHeight="1">
      <c r="A21" s="106">
        <v>13</v>
      </c>
      <c r="B21" s="98">
        <v>221</v>
      </c>
      <c r="C21" s="98" t="s">
        <v>117</v>
      </c>
      <c r="D21" s="98" t="s">
        <v>42</v>
      </c>
      <c r="E21" s="98" t="s">
        <v>189</v>
      </c>
      <c r="F21" s="98" t="s">
        <v>83</v>
      </c>
      <c r="G21" s="98">
        <v>3</v>
      </c>
      <c r="H21" s="99">
        <v>0.001195601851851852</v>
      </c>
      <c r="I21" s="99">
        <v>0.0020468749999999996</v>
      </c>
      <c r="J21" s="99">
        <v>0.0020457175925925925</v>
      </c>
      <c r="K21" s="99">
        <v>0.005288194444444445</v>
      </c>
      <c r="L21" s="107">
        <f>IF(B21="-","-",IF(NOT(M21="L")=TRUE,"-",100-COUNTIF($M$9:M21,"L")+1))</f>
        <v>90</v>
      </c>
      <c r="M21" s="44" t="str">
        <f t="shared" si="0"/>
        <v>L</v>
      </c>
      <c r="N21" s="46"/>
      <c r="O21" t="s">
        <v>181</v>
      </c>
      <c r="P21" s="87"/>
      <c r="T21" s="46"/>
    </row>
    <row r="22" spans="1:20" ht="13.5" customHeight="1">
      <c r="A22" s="106">
        <v>14</v>
      </c>
      <c r="B22" s="98">
        <v>201</v>
      </c>
      <c r="C22" s="98" t="s">
        <v>97</v>
      </c>
      <c r="D22" s="98" t="s">
        <v>48</v>
      </c>
      <c r="E22" s="98" t="s">
        <v>189</v>
      </c>
      <c r="F22" s="98" t="s">
        <v>83</v>
      </c>
      <c r="G22" s="98">
        <v>3</v>
      </c>
      <c r="H22" s="99">
        <v>0.0011440972222222221</v>
      </c>
      <c r="I22" s="99">
        <v>0.0020758101851851853</v>
      </c>
      <c r="J22" s="99">
        <v>0.0021001157407407405</v>
      </c>
      <c r="K22" s="99">
        <v>0.0053200231481481475</v>
      </c>
      <c r="L22" s="107">
        <f>IF(B22="-","-",IF(NOT(M22="L")=TRUE,"-",100-COUNTIF($M$9:M22,"L")+1))</f>
        <v>89</v>
      </c>
      <c r="M22" s="44" t="str">
        <f t="shared" si="0"/>
        <v>L</v>
      </c>
      <c r="N22" s="46"/>
      <c r="O22" s="89" t="s">
        <v>57</v>
      </c>
      <c r="P22" s="87"/>
      <c r="T22" s="46"/>
    </row>
    <row r="23" spans="1:20" ht="13.5" customHeight="1">
      <c r="A23" s="106">
        <v>15</v>
      </c>
      <c r="B23" s="98">
        <v>228</v>
      </c>
      <c r="C23" s="98" t="s">
        <v>229</v>
      </c>
      <c r="D23" s="98" t="s">
        <v>54</v>
      </c>
      <c r="E23" s="98" t="s">
        <v>189</v>
      </c>
      <c r="F23" s="98" t="s">
        <v>83</v>
      </c>
      <c r="G23" s="98">
        <v>3</v>
      </c>
      <c r="H23" s="99">
        <v>0.0013130787037037037</v>
      </c>
      <c r="I23" s="99">
        <v>0.0020381944444444445</v>
      </c>
      <c r="J23" s="99">
        <v>0.001986689814814815</v>
      </c>
      <c r="K23" s="99">
        <v>0.005337962962962964</v>
      </c>
      <c r="L23" s="107">
        <f>IF(B23="-","-",IF(NOT(M23="L")=TRUE,"-",100-COUNTIF($M$9:M23,"L")+1))</f>
        <v>88</v>
      </c>
      <c r="M23" s="44" t="str">
        <f t="shared" si="0"/>
        <v>L</v>
      </c>
      <c r="N23" s="46"/>
      <c r="O23" s="89" t="s">
        <v>182</v>
      </c>
      <c r="P23" s="82"/>
      <c r="T23" s="46"/>
    </row>
    <row r="24" spans="1:20" ht="13.5" customHeight="1">
      <c r="A24" s="106">
        <v>16</v>
      </c>
      <c r="B24" s="98">
        <v>212</v>
      </c>
      <c r="C24" s="98" t="s">
        <v>96</v>
      </c>
      <c r="D24" s="98" t="s">
        <v>25</v>
      </c>
      <c r="E24" s="98" t="s">
        <v>189</v>
      </c>
      <c r="F24" s="98" t="s">
        <v>83</v>
      </c>
      <c r="G24" s="98">
        <v>3</v>
      </c>
      <c r="H24" s="99">
        <v>0.0012905092592592593</v>
      </c>
      <c r="I24" s="99">
        <v>0.002132523148148148</v>
      </c>
      <c r="J24" s="99">
        <v>0.002101273148148148</v>
      </c>
      <c r="K24" s="99">
        <v>0.005524305555555556</v>
      </c>
      <c r="L24" s="107">
        <f>IF(B24="-","-",IF(NOT(M24="L")=TRUE,"-",100-COUNTIF($M$9:M24,"L")+1))</f>
        <v>87</v>
      </c>
      <c r="M24" s="44" t="str">
        <f t="shared" si="0"/>
        <v>L</v>
      </c>
      <c r="N24" s="46"/>
      <c r="O24" s="89" t="s">
        <v>51</v>
      </c>
      <c r="P24" s="82"/>
      <c r="T24" s="46"/>
    </row>
    <row r="25" spans="1:20" ht="13.5" customHeight="1">
      <c r="A25" s="106">
        <v>17</v>
      </c>
      <c r="B25" s="98">
        <v>208</v>
      </c>
      <c r="C25" s="98" t="s">
        <v>105</v>
      </c>
      <c r="D25" s="98" t="s">
        <v>25</v>
      </c>
      <c r="E25" s="98" t="s">
        <v>189</v>
      </c>
      <c r="F25" s="98" t="s">
        <v>83</v>
      </c>
      <c r="G25" s="98">
        <v>3</v>
      </c>
      <c r="H25" s="99">
        <v>0.0012881944444444445</v>
      </c>
      <c r="I25" s="99">
        <v>0.0020798611111111113</v>
      </c>
      <c r="J25" s="99">
        <v>0.002158564814814815</v>
      </c>
      <c r="K25" s="99">
        <v>0.00552662037037037</v>
      </c>
      <c r="L25" s="107">
        <f>IF(B25="-","-",IF(NOT(M25="L")=TRUE,"-",100-COUNTIF($M$9:M25,"L")+1))</f>
        <v>86</v>
      </c>
      <c r="M25" s="44" t="str">
        <f t="shared" si="0"/>
        <v>L</v>
      </c>
      <c r="N25" s="46"/>
      <c r="O25" s="89" t="s">
        <v>34</v>
      </c>
      <c r="P25" s="82"/>
      <c r="T25" s="46"/>
    </row>
    <row r="26" spans="1:20" ht="13.5" customHeight="1">
      <c r="A26" s="106">
        <v>18</v>
      </c>
      <c r="B26" s="98">
        <v>220</v>
      </c>
      <c r="C26" s="98" t="s">
        <v>95</v>
      </c>
      <c r="D26" s="98" t="s">
        <v>4</v>
      </c>
      <c r="E26" s="98" t="s">
        <v>189</v>
      </c>
      <c r="F26" s="98" t="s">
        <v>83</v>
      </c>
      <c r="G26" s="98">
        <v>3</v>
      </c>
      <c r="H26" s="99">
        <v>0.0013425925925925925</v>
      </c>
      <c r="I26" s="99">
        <v>0.00216724537037037</v>
      </c>
      <c r="J26" s="99">
        <v>0.002158564814814815</v>
      </c>
      <c r="K26" s="99">
        <v>0.005668402777777778</v>
      </c>
      <c r="L26" s="107">
        <f>IF(B26="-","-",IF(NOT(M26="L")=TRUE,"-",100-COUNTIF($M$9:M26,"L")+1))</f>
        <v>85</v>
      </c>
      <c r="M26" s="44" t="str">
        <f t="shared" si="0"/>
        <v>L</v>
      </c>
      <c r="N26" s="46"/>
      <c r="O26" s="89" t="s">
        <v>48</v>
      </c>
      <c r="P26" s="82"/>
      <c r="T26" s="46"/>
    </row>
    <row r="27" spans="1:20" ht="13.5" customHeight="1">
      <c r="A27" s="106">
        <v>19</v>
      </c>
      <c r="B27" s="98">
        <v>226</v>
      </c>
      <c r="C27" s="98" t="s">
        <v>259</v>
      </c>
      <c r="D27" s="98" t="s">
        <v>25</v>
      </c>
      <c r="E27" s="98" t="s">
        <v>194</v>
      </c>
      <c r="F27" s="98" t="s">
        <v>114</v>
      </c>
      <c r="G27" s="98">
        <v>3</v>
      </c>
      <c r="H27" s="99">
        <v>0.0013761574074074075</v>
      </c>
      <c r="I27" s="99">
        <v>0.0023032407407407407</v>
      </c>
      <c r="J27" s="99">
        <v>0.0023807870370370367</v>
      </c>
      <c r="K27" s="99">
        <v>0.006060185185185185</v>
      </c>
      <c r="L27" s="107">
        <f>IF(B27="-","-",IF(NOT(M27="L")=TRUE,"-",100-COUNTIF($M$9:M27,"L")+1))</f>
        <v>84</v>
      </c>
      <c r="M27" s="44" t="str">
        <f t="shared" si="0"/>
        <v>L</v>
      </c>
      <c r="N27" s="46"/>
      <c r="O27" s="89" t="s">
        <v>42</v>
      </c>
      <c r="P27" s="82"/>
      <c r="T27" s="46"/>
    </row>
    <row r="28" spans="1:20" ht="13.5" customHeight="1">
      <c r="A28" s="106">
        <v>20</v>
      </c>
      <c r="B28" s="98">
        <v>233</v>
      </c>
      <c r="C28" s="98" t="s">
        <v>307</v>
      </c>
      <c r="D28" s="98" t="s">
        <v>85</v>
      </c>
      <c r="E28" s="98" t="s">
        <v>189</v>
      </c>
      <c r="F28" s="98" t="s">
        <v>83</v>
      </c>
      <c r="G28" s="98">
        <v>2</v>
      </c>
      <c r="H28" s="99">
        <v>0.0016180555555555557</v>
      </c>
      <c r="I28" s="99">
        <v>0.002376736111111111</v>
      </c>
      <c r="J28" s="98"/>
      <c r="K28" s="99">
        <v>0.0039947916666666665</v>
      </c>
      <c r="L28" s="107" t="str">
        <f>IF(B28="-","-",IF(NOT(M28="L")=TRUE,"-",100-COUNTIF($M$9:M28,"L")+1))</f>
        <v>-</v>
      </c>
      <c r="M28" s="44" t="str">
        <f t="shared" si="0"/>
        <v>NL</v>
      </c>
      <c r="N28" s="46"/>
      <c r="O28" s="89" t="s">
        <v>47</v>
      </c>
      <c r="P28" s="82"/>
      <c r="T28" s="46"/>
    </row>
    <row r="29" spans="1:20" ht="13.5" customHeight="1">
      <c r="A29" s="106">
        <v>21</v>
      </c>
      <c r="B29" s="98">
        <v>219</v>
      </c>
      <c r="C29" s="98" t="s">
        <v>111</v>
      </c>
      <c r="D29" s="98" t="s">
        <v>60</v>
      </c>
      <c r="E29" s="98" t="s">
        <v>189</v>
      </c>
      <c r="F29" s="98" t="s">
        <v>83</v>
      </c>
      <c r="G29" s="98">
        <v>2</v>
      </c>
      <c r="H29" s="99">
        <v>0.0015630787037037037</v>
      </c>
      <c r="I29" s="99">
        <v>0.0024583333333333336</v>
      </c>
      <c r="J29" s="98"/>
      <c r="K29" s="99">
        <v>0.004021412037037037</v>
      </c>
      <c r="L29" s="107">
        <f>IF(B29="-","-",IF(NOT(M29="L")=TRUE,"-",100-COUNTIF($M$9:M29,"L")+1))</f>
        <v>83</v>
      </c>
      <c r="M29" s="44" t="str">
        <f t="shared" si="0"/>
        <v>L</v>
      </c>
      <c r="N29" s="46"/>
      <c r="O29" s="89" t="s">
        <v>38</v>
      </c>
      <c r="P29" s="82"/>
      <c r="T29" s="46"/>
    </row>
    <row r="30" spans="1:20" ht="13.5" customHeight="1">
      <c r="A30" s="106">
        <v>22</v>
      </c>
      <c r="B30" s="98">
        <v>229</v>
      </c>
      <c r="C30" s="98" t="s">
        <v>108</v>
      </c>
      <c r="D30" s="98" t="s">
        <v>54</v>
      </c>
      <c r="E30" s="98" t="s">
        <v>189</v>
      </c>
      <c r="F30" s="98" t="s">
        <v>83</v>
      </c>
      <c r="G30" s="98">
        <v>2</v>
      </c>
      <c r="H30" s="99">
        <v>0.0018223379629629629</v>
      </c>
      <c r="I30" s="99">
        <v>0.0022586805555555554</v>
      </c>
      <c r="J30" s="98"/>
      <c r="K30" s="99">
        <v>0.0040810185185185185</v>
      </c>
      <c r="L30" s="107">
        <f>IF(B30="-","-",IF(NOT(M30="L")=TRUE,"-",100-COUNTIF($M$9:M30,"L")+1))</f>
        <v>82</v>
      </c>
      <c r="M30" s="44" t="str">
        <f t="shared" si="0"/>
        <v>L</v>
      </c>
      <c r="N30" s="46"/>
      <c r="O30" s="89" t="s">
        <v>183</v>
      </c>
      <c r="P30" s="82"/>
      <c r="T30" s="46"/>
    </row>
    <row r="31" spans="1:20" ht="13.5" customHeight="1">
      <c r="A31" s="106">
        <v>23</v>
      </c>
      <c r="B31" s="98">
        <v>223</v>
      </c>
      <c r="C31" s="98" t="s">
        <v>158</v>
      </c>
      <c r="D31" s="98" t="s">
        <v>54</v>
      </c>
      <c r="E31" s="98" t="s">
        <v>189</v>
      </c>
      <c r="F31" s="98" t="s">
        <v>83</v>
      </c>
      <c r="G31" s="98">
        <v>2</v>
      </c>
      <c r="H31" s="99">
        <v>0.0017256944444444444</v>
      </c>
      <c r="I31" s="99">
        <v>0.0026331018518518517</v>
      </c>
      <c r="J31" s="98"/>
      <c r="K31" s="99">
        <v>0.004358796296296296</v>
      </c>
      <c r="L31" s="107">
        <f>IF(B31="-","-",IF(NOT(M31="L")=TRUE,"-",100-COUNTIF($M$9:M31,"L")+1))</f>
        <v>81</v>
      </c>
      <c r="M31" s="44" t="str">
        <f t="shared" si="0"/>
        <v>L</v>
      </c>
      <c r="N31" s="46"/>
      <c r="O31" s="89" t="s">
        <v>35</v>
      </c>
      <c r="P31" s="82"/>
      <c r="T31" s="46"/>
    </row>
    <row r="32" spans="1:20" ht="13.5" customHeight="1">
      <c r="A32" s="106">
        <v>24</v>
      </c>
      <c r="B32" s="98">
        <v>217</v>
      </c>
      <c r="C32" s="98" t="s">
        <v>308</v>
      </c>
      <c r="D32" s="98" t="s">
        <v>309</v>
      </c>
      <c r="E32" s="98" t="s">
        <v>189</v>
      </c>
      <c r="F32" s="98" t="s">
        <v>83</v>
      </c>
      <c r="G32" s="98">
        <v>2</v>
      </c>
      <c r="H32" s="99">
        <v>0.0017390046296296294</v>
      </c>
      <c r="I32" s="99">
        <v>0.0032239583333333335</v>
      </c>
      <c r="J32" s="98"/>
      <c r="K32" s="99">
        <v>0.004962962962962963</v>
      </c>
      <c r="L32" s="107" t="str">
        <f>IF(B32="-","-",IF(NOT(M32="L")=TRUE,"-",100-COUNTIF($M$9:M32,"L")+1))</f>
        <v>-</v>
      </c>
      <c r="M32" s="44" t="str">
        <f t="shared" si="0"/>
        <v>NL</v>
      </c>
      <c r="N32" s="46"/>
      <c r="O32" s="89" t="s">
        <v>59</v>
      </c>
      <c r="P32" s="82"/>
      <c r="T32" s="46"/>
    </row>
    <row r="33" spans="1:20" ht="13.5" customHeight="1">
      <c r="A33" s="106">
        <v>25</v>
      </c>
      <c r="B33" s="98">
        <v>230</v>
      </c>
      <c r="C33" s="98" t="s">
        <v>132</v>
      </c>
      <c r="D33" s="98" t="s">
        <v>54</v>
      </c>
      <c r="E33" s="98" t="s">
        <v>189</v>
      </c>
      <c r="F33" s="98" t="s">
        <v>83</v>
      </c>
      <c r="G33" s="98">
        <v>2</v>
      </c>
      <c r="H33" s="99">
        <v>0.0025572916666666665</v>
      </c>
      <c r="I33" s="99">
        <v>0.0036116898148148154</v>
      </c>
      <c r="J33" s="98"/>
      <c r="K33" s="99">
        <v>0.006168981481481481</v>
      </c>
      <c r="L33" s="107">
        <f>IF(B33="-","-",IF(NOT(M33="L")=TRUE,"-",100-COUNTIF($M$9:M33,"L")+1))</f>
        <v>80</v>
      </c>
      <c r="M33" s="44" t="str">
        <f t="shared" si="0"/>
        <v>L</v>
      </c>
      <c r="N33" s="46"/>
      <c r="O33" s="87"/>
      <c r="P33" s="82"/>
      <c r="T33" s="46"/>
    </row>
    <row r="34" spans="1:20" ht="13.5" customHeight="1">
      <c r="A34" s="106">
        <v>26</v>
      </c>
      <c r="B34" s="98">
        <v>236</v>
      </c>
      <c r="C34" s="98" t="s">
        <v>215</v>
      </c>
      <c r="D34" s="98" t="s">
        <v>60</v>
      </c>
      <c r="E34" s="98" t="s">
        <v>194</v>
      </c>
      <c r="F34" s="98" t="s">
        <v>114</v>
      </c>
      <c r="G34" s="98">
        <v>1</v>
      </c>
      <c r="H34" s="99">
        <v>0.004791666666666667</v>
      </c>
      <c r="I34" s="98"/>
      <c r="J34" s="98"/>
      <c r="K34" s="99">
        <v>0.004791666666666667</v>
      </c>
      <c r="L34" s="107">
        <f>IF(B34="-","-",IF(NOT(M34="L")=TRUE,"-",100-COUNTIF($M$9:M34,"L")+1))</f>
        <v>79</v>
      </c>
      <c r="M34" s="44" t="str">
        <f t="shared" si="0"/>
        <v>L</v>
      </c>
      <c r="N34" s="46"/>
      <c r="O34" s="87"/>
      <c r="P34" s="82"/>
      <c r="T34" s="46"/>
    </row>
    <row r="35" spans="1:20" ht="13.5" customHeight="1">
      <c r="A35" s="106">
        <v>27</v>
      </c>
      <c r="B35" s="98">
        <v>237</v>
      </c>
      <c r="C35" s="98" t="s">
        <v>310</v>
      </c>
      <c r="D35" s="98" t="s">
        <v>311</v>
      </c>
      <c r="E35" s="98" t="s">
        <v>194</v>
      </c>
      <c r="F35" s="98" t="s">
        <v>114</v>
      </c>
      <c r="G35" s="98"/>
      <c r="H35" s="98"/>
      <c r="I35" s="98"/>
      <c r="J35" s="98"/>
      <c r="K35" s="98" t="s">
        <v>208</v>
      </c>
      <c r="L35" s="107" t="str">
        <f>IF(B35="-","-",IF(NOT(M35="L")=TRUE,"-",100-COUNTIF($M$9:M35,"L")+1))</f>
        <v>-</v>
      </c>
      <c r="M35" s="44" t="str">
        <f t="shared" si="0"/>
        <v>NL</v>
      </c>
      <c r="N35" s="46"/>
      <c r="O35" s="82"/>
      <c r="P35" s="82"/>
      <c r="T35" s="46"/>
    </row>
    <row r="36" spans="1:20" ht="13.5" customHeight="1">
      <c r="A36" s="106">
        <v>28</v>
      </c>
      <c r="B36" s="98">
        <v>231</v>
      </c>
      <c r="C36" s="98" t="s">
        <v>312</v>
      </c>
      <c r="D36" s="98" t="s">
        <v>85</v>
      </c>
      <c r="E36" s="98" t="s">
        <v>189</v>
      </c>
      <c r="F36" s="98" t="s">
        <v>83</v>
      </c>
      <c r="G36" s="98"/>
      <c r="H36" s="98"/>
      <c r="I36" s="98"/>
      <c r="J36" s="98"/>
      <c r="K36" s="98" t="s">
        <v>208</v>
      </c>
      <c r="L36" s="107" t="str">
        <f>IF(B36="-","-",IF(NOT(M36="L")=TRUE,"-",100-COUNTIF($M$9:M36,"L")+1))</f>
        <v>-</v>
      </c>
      <c r="M36" s="44" t="str">
        <f t="shared" si="0"/>
        <v>NL</v>
      </c>
      <c r="N36" s="46"/>
      <c r="O36" s="46"/>
      <c r="P36"/>
      <c r="T36" s="46"/>
    </row>
    <row r="37" spans="1:20" ht="13.5" customHeight="1">
      <c r="A37" s="106">
        <v>29</v>
      </c>
      <c r="B37" s="98">
        <v>213</v>
      </c>
      <c r="C37" s="98" t="s">
        <v>112</v>
      </c>
      <c r="D37" s="98"/>
      <c r="E37" s="98" t="s">
        <v>189</v>
      </c>
      <c r="F37" s="98" t="s">
        <v>83</v>
      </c>
      <c r="G37" s="98"/>
      <c r="H37" s="98"/>
      <c r="I37" s="98"/>
      <c r="J37" s="98"/>
      <c r="K37" s="98" t="s">
        <v>208</v>
      </c>
      <c r="L37" s="107" t="str">
        <f>IF(B37="-","-",IF(NOT(M37="L")=TRUE,"-",100-COUNTIF($M$9:M37,"L")+1))</f>
        <v>-</v>
      </c>
      <c r="M37" s="44" t="str">
        <f t="shared" si="0"/>
        <v>NL</v>
      </c>
      <c r="N37" s="46"/>
      <c r="O37"/>
      <c r="P37"/>
      <c r="T37" s="46"/>
    </row>
    <row r="38" spans="1:20" ht="13.5" customHeight="1">
      <c r="A38" s="106">
        <v>30</v>
      </c>
      <c r="B38" s="98">
        <v>210</v>
      </c>
      <c r="C38" s="98" t="s">
        <v>125</v>
      </c>
      <c r="D38" s="98"/>
      <c r="E38" s="98" t="s">
        <v>194</v>
      </c>
      <c r="F38" s="98" t="s">
        <v>114</v>
      </c>
      <c r="G38" s="98"/>
      <c r="H38" s="98"/>
      <c r="I38" s="98"/>
      <c r="J38" s="98"/>
      <c r="K38" s="98" t="s">
        <v>208</v>
      </c>
      <c r="L38" s="107" t="str">
        <f>IF(B38="-","-",IF(NOT(M38="L")=TRUE,"-",100-COUNTIF($M$9:M38,"L")+1))</f>
        <v>-</v>
      </c>
      <c r="M38" s="44" t="str">
        <f t="shared" si="0"/>
        <v>NL</v>
      </c>
      <c r="N38" s="46"/>
      <c r="O38" s="85" t="s">
        <v>52</v>
      </c>
      <c r="P38"/>
      <c r="T38" s="46"/>
    </row>
    <row r="39" spans="1:20" ht="13.5" customHeight="1">
      <c r="A39" s="106">
        <v>31</v>
      </c>
      <c r="B39" s="98">
        <v>209</v>
      </c>
      <c r="C39" s="98" t="s">
        <v>109</v>
      </c>
      <c r="D39" s="98"/>
      <c r="E39" s="98" t="s">
        <v>189</v>
      </c>
      <c r="F39" s="98" t="s">
        <v>83</v>
      </c>
      <c r="G39" s="98"/>
      <c r="H39" s="98"/>
      <c r="I39" s="98"/>
      <c r="J39" s="98"/>
      <c r="K39" s="98" t="s">
        <v>208</v>
      </c>
      <c r="L39" s="107" t="str">
        <f>IF(B39="-","-",IF(NOT(M39="L")=TRUE,"-",100-COUNTIF($M$9:M39,"L")+1))</f>
        <v>-</v>
      </c>
      <c r="M39" s="44" t="str">
        <f t="shared" si="0"/>
        <v>NL</v>
      </c>
      <c r="N39" s="46"/>
      <c r="O39" s="46" t="s">
        <v>30</v>
      </c>
      <c r="P39"/>
      <c r="T39" s="46"/>
    </row>
    <row r="40" spans="1:20" ht="13.5" customHeight="1">
      <c r="A40" s="106">
        <v>32</v>
      </c>
      <c r="B40" s="98">
        <v>207</v>
      </c>
      <c r="C40" s="98" t="s">
        <v>92</v>
      </c>
      <c r="D40" s="98"/>
      <c r="E40" s="98" t="s">
        <v>189</v>
      </c>
      <c r="F40" s="98" t="s">
        <v>83</v>
      </c>
      <c r="G40" s="98"/>
      <c r="H40" s="98"/>
      <c r="I40" s="98"/>
      <c r="J40" s="98"/>
      <c r="K40" s="98" t="s">
        <v>208</v>
      </c>
      <c r="L40" s="107" t="str">
        <f>IF(B40="-","-",IF(NOT(M40="L")=TRUE,"-",100-COUNTIF($M$9:M40,"L")+1))</f>
        <v>-</v>
      </c>
      <c r="M40" s="44" t="str">
        <f t="shared" si="0"/>
        <v>NL</v>
      </c>
      <c r="N40" s="46"/>
      <c r="O40" s="44" t="s">
        <v>53</v>
      </c>
      <c r="P40"/>
      <c r="T40" s="46"/>
    </row>
    <row r="41" spans="1:20" ht="13.5" customHeight="1">
      <c r="A41" s="106">
        <v>33</v>
      </c>
      <c r="B41" s="98">
        <v>206</v>
      </c>
      <c r="C41" s="98" t="s">
        <v>216</v>
      </c>
      <c r="D41" s="98" t="s">
        <v>4</v>
      </c>
      <c r="E41" s="98" t="s">
        <v>194</v>
      </c>
      <c r="F41" s="98" t="s">
        <v>114</v>
      </c>
      <c r="G41" s="98"/>
      <c r="H41" s="98"/>
      <c r="I41" s="98"/>
      <c r="J41" s="98"/>
      <c r="K41" s="98" t="s">
        <v>208</v>
      </c>
      <c r="L41" s="113" t="s">
        <v>313</v>
      </c>
      <c r="M41" s="44" t="str">
        <f t="shared" si="0"/>
        <v>L</v>
      </c>
      <c r="N41" s="46"/>
      <c r="O41" s="46" t="s">
        <v>33</v>
      </c>
      <c r="P41"/>
      <c r="T41" s="46"/>
    </row>
    <row r="42" spans="1:20" ht="13.5" customHeight="1">
      <c r="A42" s="106">
        <v>34</v>
      </c>
      <c r="B42" s="98">
        <v>203</v>
      </c>
      <c r="C42" s="98" t="s">
        <v>123</v>
      </c>
      <c r="D42" s="98"/>
      <c r="E42" s="98" t="s">
        <v>189</v>
      </c>
      <c r="F42" s="98" t="s">
        <v>83</v>
      </c>
      <c r="G42" s="98"/>
      <c r="H42" s="98"/>
      <c r="I42" s="98"/>
      <c r="J42" s="98"/>
      <c r="K42" s="98" t="s">
        <v>208</v>
      </c>
      <c r="L42" s="107" t="str">
        <f>IF(B42="-","-",IF(NOT(M42="L")=TRUE,"-",100-COUNTIF($M$9:M42,"L")+1))</f>
        <v>-</v>
      </c>
      <c r="M42" s="44" t="str">
        <f t="shared" si="0"/>
        <v>NL</v>
      </c>
      <c r="N42" s="46"/>
      <c r="O42" s="46" t="s">
        <v>31</v>
      </c>
      <c r="P42"/>
      <c r="T42" s="46"/>
    </row>
    <row r="43" spans="1:20" ht="13.5" customHeight="1" thickBot="1">
      <c r="A43" s="114">
        <v>35</v>
      </c>
      <c r="B43" s="109">
        <v>202</v>
      </c>
      <c r="C43" s="109" t="s">
        <v>107</v>
      </c>
      <c r="D43" s="109"/>
      <c r="E43" s="109" t="s">
        <v>189</v>
      </c>
      <c r="F43" s="109" t="s">
        <v>83</v>
      </c>
      <c r="G43" s="109"/>
      <c r="H43" s="109"/>
      <c r="I43" s="109"/>
      <c r="J43" s="109"/>
      <c r="K43" s="109" t="s">
        <v>208</v>
      </c>
      <c r="L43" s="111" t="str">
        <f>IF(B43="-","-",IF(NOT(M43="L")=TRUE,"-",100-COUNTIF($M$9:M43,"L")+1))</f>
        <v>-</v>
      </c>
      <c r="M43" s="44" t="str">
        <f t="shared" si="0"/>
        <v>NL</v>
      </c>
      <c r="N43" s="46"/>
      <c r="O43" s="46" t="s">
        <v>40</v>
      </c>
      <c r="P43"/>
      <c r="T43" s="46"/>
    </row>
    <row r="44" spans="13:20" ht="13.5" customHeight="1">
      <c r="M44" s="44" t="e">
        <f>IF(#REF!="-","-",IF(#REF!="Private Member",IF(COUNTIF($P$6:$P$59,#REF!)=1,"L","NL"),IF(COUNTIF($O$6:$O$59,#REF!)=1,"L","NL")))</f>
        <v>#REF!</v>
      </c>
      <c r="N44" s="46"/>
      <c r="O44" s="46" t="s">
        <v>39</v>
      </c>
      <c r="P44"/>
      <c r="T44" s="46"/>
    </row>
    <row r="45" spans="13:20" ht="13.5" customHeight="1">
      <c r="M45" s="44" t="e">
        <f>IF(#REF!="-","-",IF(#REF!="Private Member",IF(COUNTIF($P$6:$P$59,#REF!)=1,"L","NL"),IF(COUNTIF($O$6:$O$59,#REF!)=1,"L","NL")))</f>
        <v>#REF!</v>
      </c>
      <c r="N45" s="46"/>
      <c r="O45" s="46" t="s">
        <v>41</v>
      </c>
      <c r="P45"/>
      <c r="T45" s="46"/>
    </row>
    <row r="46" spans="13:20" ht="13.5" customHeight="1">
      <c r="M46" s="44" t="e">
        <f>IF(#REF!="-","-",IF(#REF!="Private Member",IF(COUNTIF($P$6:$P$59,#REF!)=1,"L","NL"),IF(COUNTIF($O$6:$O$59,#REF!)=1,"L","NL")))</f>
        <v>#REF!</v>
      </c>
      <c r="N46" s="46"/>
      <c r="O46" s="46" t="s">
        <v>72</v>
      </c>
      <c r="P46"/>
      <c r="T46" s="46"/>
    </row>
    <row r="47" spans="13:20" ht="13.5" customHeight="1">
      <c r="M47" s="44" t="e">
        <f>IF(#REF!="-","-",IF(#REF!="Private Member",IF(COUNTIF($P$6:$P$59,#REF!)=1,"L","NL"),IF(COUNTIF($O$6:$O$59,#REF!)=1,"L","NL")))</f>
        <v>#REF!</v>
      </c>
      <c r="N47" s="46"/>
      <c r="O47" s="46" t="s">
        <v>25</v>
      </c>
      <c r="P47"/>
      <c r="T47" s="46"/>
    </row>
    <row r="48" spans="13:20" ht="13.5" customHeight="1">
      <c r="M48" s="44" t="e">
        <f>IF(#REF!="-","-",IF(#REF!="Private Member",IF(COUNTIF($P$6:$P$59,#REF!)=1,"L","NL"),IF(COUNTIF($O$6:$O$59,#REF!)=1,"L","NL")))</f>
        <v>#REF!</v>
      </c>
      <c r="N48" s="46"/>
      <c r="O48" s="46" t="s">
        <v>73</v>
      </c>
      <c r="P48"/>
      <c r="T48" s="46"/>
    </row>
    <row r="49" spans="13:20" ht="13.5" customHeight="1">
      <c r="M49" s="44" t="e">
        <f>IF(#REF!="-","-",IF(#REF!="Private Member",IF(COUNTIF($P$6:$P$59,#REF!)=1,"L","NL"),IF(COUNTIF($O$6:$O$59,#REF!)=1,"L","NL")))</f>
        <v>#REF!</v>
      </c>
      <c r="N49" s="46"/>
      <c r="O49" s="46" t="s">
        <v>60</v>
      </c>
      <c r="P49"/>
      <c r="T49" s="46"/>
    </row>
    <row r="50" spans="13:16" ht="13.5" customHeight="1">
      <c r="M50" s="44" t="e">
        <f>IF(#REF!="-","-",IF(#REF!="Private Member",IF(COUNTIF($P$6:$P$59,#REF!)=1,"L","NL"),IF(COUNTIF($O$6:$O$59,#REF!)=1,"L","NL")))</f>
        <v>#REF!</v>
      </c>
      <c r="O50" s="46" t="s">
        <v>58</v>
      </c>
      <c r="P50"/>
    </row>
    <row r="51" spans="13:16" ht="13.5" customHeight="1">
      <c r="M51" s="44" t="e">
        <f>IF(#REF!="-","-",IF(#REF!="Private Member",IF(COUNTIF($P$6:$P$59,#REF!)=1,"L","NL"),IF(COUNTIF($O$6:$O$59,#REF!)=1,"L","NL")))</f>
        <v>#REF!</v>
      </c>
      <c r="O51" s="46" t="s">
        <v>77</v>
      </c>
      <c r="P51"/>
    </row>
    <row r="52" spans="13:15" ht="13.5" customHeight="1">
      <c r="M52" s="44" t="e">
        <f>IF(#REF!="-","-",IF(#REF!="Private Member",IF(COUNTIF($P$6:$P$59,#REF!)=1,"L","NL"),IF(COUNTIF($O$6:$O$59,#REF!)=1,"L","NL")))</f>
        <v>#REF!</v>
      </c>
      <c r="O52" s="46" t="s">
        <v>62</v>
      </c>
    </row>
    <row r="53" spans="13:15" ht="13.5" customHeight="1">
      <c r="M53" s="44" t="e">
        <f>IF(#REF!="-","-",IF(#REF!="Private Member",IF(COUNTIF($P$6:$P$59,#REF!)=1,"L","NL"),IF(COUNTIF($O$6:$O$59,#REF!)=1,"L","NL")))</f>
        <v>#REF!</v>
      </c>
      <c r="O53" s="44" t="s">
        <v>61</v>
      </c>
    </row>
    <row r="54" spans="13:15" ht="13.5" customHeight="1">
      <c r="M54" s="44" t="e">
        <f>IF(#REF!="-","-",IF(#REF!="Private Member",IF(COUNTIF($P$6:$P$59,#REF!)=1,"L","NL"),IF(COUNTIF($O$6:$O$59,#REF!)=1,"L","NL")))</f>
        <v>#REF!</v>
      </c>
      <c r="O54" s="90" t="s">
        <v>122</v>
      </c>
    </row>
    <row r="55" ht="13.5" customHeight="1">
      <c r="M55" s="44" t="e">
        <f>IF(#REF!="-","-",IF(#REF!="Private Member",IF(COUNTIF($P$6:$P$59,#REF!)=1,"L","NL"),IF(COUNTIF($O$6:$O$59,#REF!)=1,"L","NL")))</f>
        <v>#REF!</v>
      </c>
    </row>
    <row r="56" ht="13.5" customHeight="1">
      <c r="M56" s="44" t="e">
        <f>IF(#REF!="-","-",IF(#REF!="Private Member",IF(COUNTIF($P$6:$P$59,#REF!)=1,"L","NL"),IF(COUNTIF($O$6:$O$59,#REF!)=1,"L","NL")))</f>
        <v>#REF!</v>
      </c>
    </row>
    <row r="57" ht="13.5" customHeight="1">
      <c r="M57" s="44" t="e">
        <f>IF(#REF!="-","-",IF(#REF!="Private Member",IF(COUNTIF($P$6:$P$59,#REF!)=1,"L","NL"),IF(COUNTIF($O$6:$O$59,#REF!)=1,"L","NL")))</f>
        <v>#REF!</v>
      </c>
    </row>
    <row r="58" ht="13.5" customHeight="1">
      <c r="M58" s="44" t="e">
        <f>IF(#REF!="-","-",IF(#REF!="Private Member",IF(COUNTIF($P$6:$P$59,#REF!)=1,"L","NL"),IF(COUNTIF($O$6:$O$59,#REF!)=1,"L","NL")))</f>
        <v>#REF!</v>
      </c>
    </row>
    <row r="59" ht="13.5" customHeight="1">
      <c r="M59" s="44" t="e">
        <f>IF(#REF!="-","-",IF(#REF!="Private Member",IF(COUNTIF($P$6:$P$59,#REF!)=1,"L","NL"),IF(COUNTIF($O$6:$O$59,#REF!)=1,"L","NL")))</f>
        <v>#REF!</v>
      </c>
    </row>
    <row r="60" spans="7:13" s="44" customFormat="1" ht="13.5" customHeight="1">
      <c r="G60" s="45"/>
      <c r="L60" s="45"/>
      <c r="M60" s="44" t="e">
        <f>IF(#REF!="-","-",IF(#REF!="Private Member",IF(COUNTIF($P$6:$P$59,#REF!)=1,"L","NL"),IF(COUNTIF($O$6:$O$59,#REF!)=1,"L","NL")))</f>
        <v>#REF!</v>
      </c>
    </row>
    <row r="61" ht="12.75">
      <c r="M61" s="44" t="e">
        <f>IF(#REF!="-","-",IF(#REF!="Private Member",IF(COUNTIF($P$6:$P$59,#REF!)=1,"L","NL"),IF(COUNTIF($O$6:$O$59,#REF!)=1,"L","NL")))</f>
        <v>#REF!</v>
      </c>
    </row>
    <row r="62" ht="12.75">
      <c r="M62" s="44" t="e">
        <f>IF(#REF!="-","-",IF(#REF!="Private Member",IF(COUNTIF($P$6:$P$59,#REF!)=1,"L","NL"),IF(COUNTIF($O$6:$O$59,#REF!)=1,"L","NL")))</f>
        <v>#REF!</v>
      </c>
    </row>
    <row r="63" ht="12.75">
      <c r="M63" s="44" t="e">
        <f>IF(#REF!="-","-",IF(#REF!="Private Member",IF(COUNTIF($P$6:$P$59,#REF!)=1,"L","NL"),IF(COUNTIF($O$6:$O$59,#REF!)=1,"L","NL")))</f>
        <v>#REF!</v>
      </c>
    </row>
    <row r="64" ht="12.75">
      <c r="M64" s="44" t="e">
        <f>IF(#REF!="-","-",IF(#REF!="Private Member",IF(COUNTIF($P$6:$P$59,#REF!)=1,"L","NL"),IF(COUNTIF($O$6:$O$59,#REF!)=1,"L","NL")))</f>
        <v>#REF!</v>
      </c>
    </row>
    <row r="65" ht="12.75">
      <c r="M65" s="44" t="e">
        <f>IF(#REF!="-","-",IF(#REF!="Private Member",IF(COUNTIF($P$6:$P$59,#REF!)=1,"L","NL"),IF(COUNTIF($O$6:$O$59,#REF!)=1,"L","NL")))</f>
        <v>#REF!</v>
      </c>
    </row>
    <row r="66" ht="12.75">
      <c r="M66" s="44" t="e">
        <f>IF(#REF!="-","-",IF(#REF!="Private Member",IF(COUNTIF($P$6:$P$59,#REF!)=1,"L","NL"),IF(COUNTIF($O$6:$O$59,#REF!)=1,"L","NL")))</f>
        <v>#REF!</v>
      </c>
    </row>
    <row r="67" ht="12.75">
      <c r="M67" s="44" t="e">
        <f>IF(#REF!="-","-",IF(#REF!="Private Member",IF(COUNTIF($P$6:$P$59,#REF!)=1,"L","NL"),IF(COUNTIF($O$6:$O$59,#REF!)=1,"L","NL")))</f>
        <v>#REF!</v>
      </c>
    </row>
    <row r="68" ht="12.75">
      <c r="M68" s="44" t="e">
        <f>IF(#REF!="-","-",IF(#REF!="Private Member",IF(COUNTIF($P$6:$P$59,#REF!)=1,"L","NL"),IF(COUNTIF($O$6:$O$59,#REF!)=1,"L","NL")))</f>
        <v>#REF!</v>
      </c>
    </row>
    <row r="69" ht="12.75">
      <c r="M69" s="44" t="e">
        <f>IF(#REF!="-","-",IF(#REF!="Private Member",IF(COUNTIF($P$6:$P$59,#REF!)=1,"L","NL"),IF(COUNTIF($O$6:$O$59,#REF!)=1,"L","NL")))</f>
        <v>#REF!</v>
      </c>
    </row>
    <row r="70" ht="12.75">
      <c r="M70" s="44" t="e">
        <f>IF(#REF!="-","-",IF(#REF!="Private Member",IF(COUNTIF($P$6:$P$59,#REF!)=1,"L","NL"),IF(COUNTIF($O$6:$O$59,#REF!)=1,"L","NL")))</f>
        <v>#REF!</v>
      </c>
    </row>
  </sheetData>
  <sheetProtection/>
  <mergeCells count="6">
    <mergeCell ref="A1:M1"/>
    <mergeCell ref="A2:M2"/>
    <mergeCell ref="A3:M3"/>
    <mergeCell ref="A4:M4"/>
    <mergeCell ref="A5:M5"/>
    <mergeCell ref="A6:M6"/>
  </mergeCells>
  <dataValidations count="1">
    <dataValidation allowBlank="1" showInputMessage="1" showErrorMessage="1" prompt="Enter the names of all Private Members, for all categories of rider." sqref="P8"/>
  </dataValidations>
  <hyperlinks>
    <hyperlink ref="Q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0"/>
  <sheetViews>
    <sheetView zoomScale="125" zoomScaleNormal="125" zoomScalePageLayoutView="0" workbookViewId="0" topLeftCell="A4">
      <selection activeCell="C15" sqref="C15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3" width="8.7109375" style="44" customWidth="1"/>
    <col min="14" max="14" width="11.421875" style="45" customWidth="1"/>
    <col min="15" max="16" width="8.8515625" style="44" hidden="1" customWidth="1"/>
    <col min="17" max="17" width="22.421875" style="44" hidden="1" customWidth="1"/>
    <col min="18" max="18" width="30.8515625" style="44" hidden="1" customWidth="1"/>
    <col min="19" max="19" width="15.28125" style="44" customWidth="1"/>
    <col min="20" max="20" width="17.421875" style="44" bestFit="1" customWidth="1"/>
    <col min="21" max="24" width="9.140625" style="44" customWidth="1"/>
  </cols>
  <sheetData>
    <row r="1" spans="1:19" ht="22.5">
      <c r="A1" s="206" t="s">
        <v>319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S1" s="81" t="s">
        <v>37</v>
      </c>
    </row>
    <row r="2" spans="1:15" ht="19.5">
      <c r="A2" s="207" t="s">
        <v>323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>
      <c r="A3" s="208" t="s">
        <v>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5.75">
      <c r="A4" s="209">
        <v>42366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3.5" thickBot="1">
      <c r="A6" s="212" t="s">
        <v>320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9" t="s">
        <v>1</v>
      </c>
    </row>
    <row r="8" spans="1:22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186</v>
      </c>
      <c r="M8" s="66" t="s">
        <v>71</v>
      </c>
      <c r="N8" s="48" t="s">
        <v>3</v>
      </c>
      <c r="O8" s="44" t="s">
        <v>43</v>
      </c>
      <c r="P8" s="46"/>
      <c r="Q8" s="83" t="s">
        <v>44</v>
      </c>
      <c r="R8" s="84" t="s">
        <v>45</v>
      </c>
      <c r="S8" s="46"/>
      <c r="T8" s="46"/>
      <c r="U8" s="46"/>
      <c r="V8" s="46"/>
    </row>
    <row r="9" spans="1:22" ht="13.5" customHeight="1" thickTop="1">
      <c r="A9" s="102">
        <v>1</v>
      </c>
      <c r="B9" s="98">
        <v>222</v>
      </c>
      <c r="C9" s="98" t="s">
        <v>81</v>
      </c>
      <c r="D9" s="98" t="s">
        <v>54</v>
      </c>
      <c r="E9" s="98" t="s">
        <v>189</v>
      </c>
      <c r="F9" s="98" t="s">
        <v>83</v>
      </c>
      <c r="G9" s="98">
        <v>5</v>
      </c>
      <c r="H9" s="99">
        <v>0.00018287037037037038</v>
      </c>
      <c r="I9" s="99">
        <v>0.0010891203703703703</v>
      </c>
      <c r="J9" s="99">
        <v>0.001158564814814815</v>
      </c>
      <c r="K9" s="99">
        <v>0.0012181712962962964</v>
      </c>
      <c r="L9" s="99">
        <v>0.0011909722222222222</v>
      </c>
      <c r="M9" s="99">
        <v>0.0048396990740740735</v>
      </c>
      <c r="N9" s="105">
        <f>IF(B9="-","-",IF(NOT(O9="L")=TRUE,"-",100-COUNTIF($O$9:O9,"L")+1))</f>
        <v>100</v>
      </c>
      <c r="O9" s="44" t="str">
        <f aca="true" t="shared" si="0" ref="O9:O43">IF(D9="-","-",IF(D9="Private Member",IF(COUNTIF($R$6:$R$59,C9)=1,"L","NL"),IF(COUNTIF($Q$6:$Q$59,D9)=1,"L","NL")))</f>
        <v>L</v>
      </c>
      <c r="P9" s="46"/>
      <c r="Q9" s="89" t="s">
        <v>170</v>
      </c>
      <c r="R9" s="88" t="s">
        <v>171</v>
      </c>
      <c r="V9" s="46"/>
    </row>
    <row r="10" spans="1:22" ht="13.5" customHeight="1">
      <c r="A10" s="106">
        <v>2</v>
      </c>
      <c r="B10" s="98">
        <v>208</v>
      </c>
      <c r="C10" s="98" t="s">
        <v>84</v>
      </c>
      <c r="D10" s="98" t="s">
        <v>54</v>
      </c>
      <c r="E10" s="98" t="s">
        <v>189</v>
      </c>
      <c r="F10" s="98" t="s">
        <v>83</v>
      </c>
      <c r="G10" s="98">
        <v>5</v>
      </c>
      <c r="H10" s="99">
        <v>0.00021296296296296295</v>
      </c>
      <c r="I10" s="99">
        <v>0.0011151620370370371</v>
      </c>
      <c r="J10" s="99">
        <v>0.0012100694444444444</v>
      </c>
      <c r="K10" s="99">
        <v>0.0012870370370370373</v>
      </c>
      <c r="L10" s="99">
        <v>0.0013055555555555555</v>
      </c>
      <c r="M10" s="99">
        <v>0.005130787037037037</v>
      </c>
      <c r="N10" s="107">
        <f>IF(B10="-","-",IF(NOT(O10="L")=TRUE,"-",100-COUNTIF($O$9:O10,"L")+1))</f>
        <v>99</v>
      </c>
      <c r="O10" s="44" t="str">
        <f t="shared" si="0"/>
        <v>L</v>
      </c>
      <c r="P10" s="46"/>
      <c r="Q10" s="89" t="s">
        <v>4</v>
      </c>
      <c r="R10" s="88" t="s">
        <v>172</v>
      </c>
      <c r="V10" s="46"/>
    </row>
    <row r="11" spans="1:22" ht="13.5" customHeight="1">
      <c r="A11" s="106">
        <v>3</v>
      </c>
      <c r="B11" s="98">
        <v>201</v>
      </c>
      <c r="C11" s="98" t="s">
        <v>89</v>
      </c>
      <c r="D11" s="98" t="s">
        <v>54</v>
      </c>
      <c r="E11" s="98" t="s">
        <v>189</v>
      </c>
      <c r="F11" s="98" t="s">
        <v>83</v>
      </c>
      <c r="G11" s="98">
        <v>5</v>
      </c>
      <c r="H11" s="99">
        <v>0.00025983796296296296</v>
      </c>
      <c r="I11" s="99">
        <v>0.001208912037037037</v>
      </c>
      <c r="J11" s="99">
        <v>0.0012390046296296296</v>
      </c>
      <c r="K11" s="99">
        <v>0.0013038194444444445</v>
      </c>
      <c r="L11" s="99">
        <v>0.0013032407407407409</v>
      </c>
      <c r="M11" s="99">
        <v>0.005314814814814815</v>
      </c>
      <c r="N11" s="107">
        <f>IF(B11="-","-",IF(NOT(O11="L")=TRUE,"-",100-COUNTIF($O$9:O11,"L")+1))</f>
        <v>98</v>
      </c>
      <c r="O11" s="44" t="str">
        <f t="shared" si="0"/>
        <v>L</v>
      </c>
      <c r="P11" s="46"/>
      <c r="Q11" s="89" t="s">
        <v>54</v>
      </c>
      <c r="R11" s="88" t="s">
        <v>63</v>
      </c>
      <c r="V11" s="46"/>
    </row>
    <row r="12" spans="1:22" ht="13.5" customHeight="1">
      <c r="A12" s="106">
        <v>4</v>
      </c>
      <c r="B12" s="98">
        <v>212</v>
      </c>
      <c r="C12" s="98" t="s">
        <v>94</v>
      </c>
      <c r="D12" s="98" t="s">
        <v>54</v>
      </c>
      <c r="E12" s="98" t="s">
        <v>189</v>
      </c>
      <c r="F12" s="98" t="s">
        <v>83</v>
      </c>
      <c r="G12" s="98">
        <v>5</v>
      </c>
      <c r="H12" s="99">
        <v>0.0002222222222222222</v>
      </c>
      <c r="I12" s="99">
        <v>0.0012320601851851852</v>
      </c>
      <c r="J12" s="99">
        <v>0.001269675925925926</v>
      </c>
      <c r="K12" s="99">
        <v>0.0013831018518518517</v>
      </c>
      <c r="L12" s="99">
        <v>0.0013032407407407409</v>
      </c>
      <c r="M12" s="99">
        <v>0.005410300925925926</v>
      </c>
      <c r="N12" s="107">
        <f>IF(B12="-","-",IF(NOT(O12="L")=TRUE,"-",100-COUNTIF($O$9:O12,"L")+1))</f>
        <v>97</v>
      </c>
      <c r="O12" s="44" t="str">
        <f t="shared" si="0"/>
        <v>L</v>
      </c>
      <c r="P12" s="46"/>
      <c r="Q12" s="89" t="s">
        <v>56</v>
      </c>
      <c r="R12" s="88" t="s">
        <v>173</v>
      </c>
      <c r="V12" s="46"/>
    </row>
    <row r="13" spans="1:22" ht="13.5" customHeight="1">
      <c r="A13" s="106">
        <v>5</v>
      </c>
      <c r="B13" s="98">
        <v>205</v>
      </c>
      <c r="C13" s="98" t="s">
        <v>93</v>
      </c>
      <c r="D13" s="98" t="s">
        <v>4</v>
      </c>
      <c r="E13" s="98" t="s">
        <v>189</v>
      </c>
      <c r="F13" s="98" t="s">
        <v>83</v>
      </c>
      <c r="G13" s="98">
        <v>5</v>
      </c>
      <c r="H13" s="99">
        <v>0.00019155092592592593</v>
      </c>
      <c r="I13" s="99">
        <v>0.001152777777777778</v>
      </c>
      <c r="J13" s="99">
        <v>0.001412037037037037</v>
      </c>
      <c r="K13" s="99">
        <v>0.0013587962962962963</v>
      </c>
      <c r="L13" s="99">
        <v>0.0013859953703703705</v>
      </c>
      <c r="M13" s="99">
        <v>0.005501157407407407</v>
      </c>
      <c r="N13" s="107">
        <f>IF(B13="-","-",IF(NOT(O13="L")=TRUE,"-",100-COUNTIF($O$9:O13,"L")+1))</f>
        <v>96</v>
      </c>
      <c r="O13" s="44" t="str">
        <f t="shared" si="0"/>
        <v>L</v>
      </c>
      <c r="P13" s="46"/>
      <c r="Q13" s="89" t="s">
        <v>174</v>
      </c>
      <c r="R13" s="88" t="s">
        <v>175</v>
      </c>
      <c r="V13" s="46"/>
    </row>
    <row r="14" spans="1:22" ht="13.5" customHeight="1">
      <c r="A14" s="106">
        <v>6</v>
      </c>
      <c r="B14" s="98">
        <v>209</v>
      </c>
      <c r="C14" s="98" t="s">
        <v>91</v>
      </c>
      <c r="D14" s="98" t="s">
        <v>4</v>
      </c>
      <c r="E14" s="98" t="s">
        <v>189</v>
      </c>
      <c r="F14" s="98" t="s">
        <v>83</v>
      </c>
      <c r="G14" s="98">
        <v>5</v>
      </c>
      <c r="H14" s="99">
        <v>0.00019849537037037036</v>
      </c>
      <c r="I14" s="99">
        <v>0.0011209490740740741</v>
      </c>
      <c r="J14" s="99">
        <v>0.0015422453703703703</v>
      </c>
      <c r="K14" s="99">
        <v>0.001575810185185185</v>
      </c>
      <c r="L14" s="99">
        <v>0.0014519675925925926</v>
      </c>
      <c r="M14" s="99">
        <v>0.005889467592592592</v>
      </c>
      <c r="N14" s="107">
        <f>IF(B14="-","-",IF(NOT(O14="L")=TRUE,"-",100-COUNTIF($O$9:O14,"L")+1))</f>
        <v>95</v>
      </c>
      <c r="O14" s="44" t="str">
        <f t="shared" si="0"/>
        <v>L</v>
      </c>
      <c r="P14" s="46"/>
      <c r="Q14" s="89" t="s">
        <v>74</v>
      </c>
      <c r="R14" s="88" t="s">
        <v>176</v>
      </c>
      <c r="V14" s="46"/>
    </row>
    <row r="15" spans="1:22" ht="13.5" customHeight="1">
      <c r="A15" s="106">
        <v>7</v>
      </c>
      <c r="B15" s="98">
        <v>237</v>
      </c>
      <c r="C15" s="98" t="s">
        <v>325</v>
      </c>
      <c r="D15" s="98" t="s">
        <v>30</v>
      </c>
      <c r="E15" s="98" t="s">
        <v>189</v>
      </c>
      <c r="F15" s="98" t="s">
        <v>83</v>
      </c>
      <c r="G15" s="98">
        <v>5</v>
      </c>
      <c r="H15" s="99">
        <v>0.0002783564814814815</v>
      </c>
      <c r="I15" s="99">
        <v>0.001324074074074074</v>
      </c>
      <c r="J15" s="99">
        <v>0.0015075231481481482</v>
      </c>
      <c r="K15" s="99">
        <v>0.0015075231481481482</v>
      </c>
      <c r="L15" s="99">
        <v>0.0015810185185185187</v>
      </c>
      <c r="M15" s="99">
        <v>0.006198495370370371</v>
      </c>
      <c r="N15" s="107">
        <f>IF(B15="-","-",IF(NOT(O15="L")=TRUE,"-",100-COUNTIF($O$9:O15,"L")+1))</f>
        <v>94</v>
      </c>
      <c r="O15" s="44" t="str">
        <f t="shared" si="0"/>
        <v>L</v>
      </c>
      <c r="P15" s="46"/>
      <c r="Q15" s="89" t="s">
        <v>36</v>
      </c>
      <c r="R15" s="88" t="s">
        <v>177</v>
      </c>
      <c r="V15" s="46"/>
    </row>
    <row r="16" spans="1:22" ht="13.5" customHeight="1">
      <c r="A16" s="106">
        <v>8</v>
      </c>
      <c r="B16" s="98">
        <v>206</v>
      </c>
      <c r="C16" s="98" t="s">
        <v>96</v>
      </c>
      <c r="D16" s="98" t="s">
        <v>25</v>
      </c>
      <c r="E16" s="98" t="s">
        <v>189</v>
      </c>
      <c r="F16" s="98" t="s">
        <v>83</v>
      </c>
      <c r="G16" s="98">
        <v>5</v>
      </c>
      <c r="H16" s="99">
        <v>0.00024074074074074077</v>
      </c>
      <c r="I16" s="99">
        <v>0.0013912037037037037</v>
      </c>
      <c r="J16" s="99">
        <v>0.0015092592592592595</v>
      </c>
      <c r="K16" s="99">
        <v>0.0015677083333333333</v>
      </c>
      <c r="L16" s="99">
        <v>0.0015277777777777779</v>
      </c>
      <c r="M16" s="99">
        <v>0.006236689814814814</v>
      </c>
      <c r="N16" s="107">
        <f>IF(B16="-","-",IF(NOT(O16="L")=TRUE,"-",100-COUNTIF($O$9:O16,"L")+1))</f>
        <v>93</v>
      </c>
      <c r="O16" s="44" t="str">
        <f t="shared" si="0"/>
        <v>L</v>
      </c>
      <c r="P16" s="46"/>
      <c r="Q16" s="89" t="s">
        <v>46</v>
      </c>
      <c r="R16" s="87"/>
      <c r="V16" s="46"/>
    </row>
    <row r="17" spans="1:22" ht="13.5" customHeight="1">
      <c r="A17" s="106">
        <v>9</v>
      </c>
      <c r="B17" s="98">
        <v>230</v>
      </c>
      <c r="C17" s="98" t="s">
        <v>193</v>
      </c>
      <c r="D17" s="98" t="s">
        <v>85</v>
      </c>
      <c r="E17" s="98" t="s">
        <v>189</v>
      </c>
      <c r="F17" s="98" t="s">
        <v>83</v>
      </c>
      <c r="G17" s="98">
        <v>5</v>
      </c>
      <c r="H17" s="99">
        <v>0.0002534722222222222</v>
      </c>
      <c r="I17" s="99">
        <v>0.0014212962962962964</v>
      </c>
      <c r="J17" s="99">
        <v>0.0015619212962962963</v>
      </c>
      <c r="K17" s="99">
        <v>0.001548611111111111</v>
      </c>
      <c r="L17" s="99">
        <v>0.0016765046296296296</v>
      </c>
      <c r="M17" s="99">
        <v>0.006461805555555555</v>
      </c>
      <c r="N17" s="107" t="str">
        <f>IF(B17="-","-",IF(NOT(O17="L")=TRUE,"-",100-COUNTIF($O$9:O17,"L")+1))</f>
        <v>-</v>
      </c>
      <c r="O17" s="44" t="str">
        <f t="shared" si="0"/>
        <v>NL</v>
      </c>
      <c r="P17" s="46"/>
      <c r="Q17" s="89" t="s">
        <v>178</v>
      </c>
      <c r="R17" s="87"/>
      <c r="V17" s="46"/>
    </row>
    <row r="18" spans="1:22" ht="13.5" customHeight="1">
      <c r="A18" s="106">
        <v>10</v>
      </c>
      <c r="B18" s="98">
        <v>219</v>
      </c>
      <c r="C18" s="98" t="s">
        <v>268</v>
      </c>
      <c r="D18" s="98" t="s">
        <v>4</v>
      </c>
      <c r="E18" s="98" t="s">
        <v>189</v>
      </c>
      <c r="F18" s="98" t="s">
        <v>83</v>
      </c>
      <c r="G18" s="98">
        <v>4</v>
      </c>
      <c r="H18" s="99">
        <v>0.00025289351851851856</v>
      </c>
      <c r="I18" s="99">
        <v>0.0014537037037037036</v>
      </c>
      <c r="J18" s="99">
        <v>0.00160474537037037</v>
      </c>
      <c r="K18" s="99">
        <v>0.0015920138888888887</v>
      </c>
      <c r="L18" s="98"/>
      <c r="M18" s="99">
        <v>0.004903356481481482</v>
      </c>
      <c r="N18" s="107">
        <f>IF(B18="-","-",IF(NOT(O18="L")=TRUE,"-",100-COUNTIF($O$9:O18,"L")+1))</f>
        <v>92</v>
      </c>
      <c r="O18" s="44" t="str">
        <f t="shared" si="0"/>
        <v>L</v>
      </c>
      <c r="P18" s="46"/>
      <c r="Q18" s="89" t="s">
        <v>179</v>
      </c>
      <c r="R18" s="87"/>
      <c r="V18" s="46"/>
    </row>
    <row r="19" spans="1:22" ht="13.5" customHeight="1">
      <c r="A19" s="106">
        <v>11</v>
      </c>
      <c r="B19" s="98">
        <v>232</v>
      </c>
      <c r="C19" s="98" t="s">
        <v>115</v>
      </c>
      <c r="D19" s="98" t="s">
        <v>54</v>
      </c>
      <c r="E19" s="98" t="s">
        <v>189</v>
      </c>
      <c r="F19" s="98" t="s">
        <v>83</v>
      </c>
      <c r="G19" s="98">
        <v>4</v>
      </c>
      <c r="H19" s="99">
        <v>0.0002777777777777778</v>
      </c>
      <c r="I19" s="99">
        <v>0.0015243055555555554</v>
      </c>
      <c r="J19" s="99">
        <v>0.001620949074074074</v>
      </c>
      <c r="K19" s="99">
        <v>0.001613425925925926</v>
      </c>
      <c r="L19" s="98"/>
      <c r="M19" s="99">
        <v>0.005036458333333334</v>
      </c>
      <c r="N19" s="107">
        <f>IF(B19="-","-",IF(NOT(O19="L")=TRUE,"-",100-COUNTIF($O$9:O19,"L")+1))</f>
        <v>91</v>
      </c>
      <c r="O19" s="44" t="str">
        <f t="shared" si="0"/>
        <v>L</v>
      </c>
      <c r="P19" s="46"/>
      <c r="Q19" s="89" t="s">
        <v>180</v>
      </c>
      <c r="R19" s="87"/>
      <c r="V19" s="46"/>
    </row>
    <row r="20" spans="1:22" ht="13.5" customHeight="1">
      <c r="A20" s="106">
        <v>12</v>
      </c>
      <c r="B20" s="98">
        <v>214</v>
      </c>
      <c r="C20" s="98" t="s">
        <v>110</v>
      </c>
      <c r="D20" s="98" t="s">
        <v>25</v>
      </c>
      <c r="E20" s="98" t="s">
        <v>189</v>
      </c>
      <c r="F20" s="98" t="s">
        <v>83</v>
      </c>
      <c r="G20" s="98">
        <v>4</v>
      </c>
      <c r="H20" s="99">
        <v>0.0002974537037037037</v>
      </c>
      <c r="I20" s="99">
        <v>0.0016695601851851854</v>
      </c>
      <c r="J20" s="99">
        <v>0.0016568287037037038</v>
      </c>
      <c r="K20" s="99">
        <v>0.0015312499999999998</v>
      </c>
      <c r="L20" s="98"/>
      <c r="M20" s="99">
        <v>0.005155092592592592</v>
      </c>
      <c r="N20" s="107">
        <f>IF(B20="-","-",IF(NOT(O20="L")=TRUE,"-",100-COUNTIF($O$9:O20,"L")+1))</f>
        <v>90</v>
      </c>
      <c r="O20" s="44" t="str">
        <f t="shared" si="0"/>
        <v>L</v>
      </c>
      <c r="P20" s="46"/>
      <c r="Q20" s="89" t="s">
        <v>49</v>
      </c>
      <c r="R20" s="87"/>
      <c r="V20" s="46"/>
    </row>
    <row r="21" spans="1:22" ht="13.5" customHeight="1">
      <c r="A21" s="106">
        <v>13</v>
      </c>
      <c r="B21" s="98">
        <v>203</v>
      </c>
      <c r="C21" s="98" t="s">
        <v>105</v>
      </c>
      <c r="D21" s="98" t="s">
        <v>25</v>
      </c>
      <c r="E21" s="98" t="s">
        <v>189</v>
      </c>
      <c r="F21" s="98" t="s">
        <v>83</v>
      </c>
      <c r="G21" s="98">
        <v>4</v>
      </c>
      <c r="H21" s="99">
        <v>0.0003229166666666666</v>
      </c>
      <c r="I21" s="99">
        <v>0.0015312499999999998</v>
      </c>
      <c r="J21" s="99">
        <v>0.001712962962962963</v>
      </c>
      <c r="K21" s="99">
        <v>0.001749421296296296</v>
      </c>
      <c r="L21" s="98"/>
      <c r="M21" s="99">
        <v>0.005316550925925926</v>
      </c>
      <c r="N21" s="107">
        <f>IF(B21="-","-",IF(NOT(O21="L")=TRUE,"-",100-COUNTIF($O$9:O21,"L")+1))</f>
        <v>89</v>
      </c>
      <c r="O21" s="44" t="str">
        <f t="shared" si="0"/>
        <v>L</v>
      </c>
      <c r="P21" s="46"/>
      <c r="Q21" t="s">
        <v>181</v>
      </c>
      <c r="R21" s="87"/>
      <c r="V21" s="46"/>
    </row>
    <row r="22" spans="1:22" ht="13.5" customHeight="1">
      <c r="A22" s="106">
        <v>14</v>
      </c>
      <c r="B22" s="98">
        <v>226</v>
      </c>
      <c r="C22" s="98" t="s">
        <v>259</v>
      </c>
      <c r="D22" s="98" t="s">
        <v>25</v>
      </c>
      <c r="E22" s="98" t="s">
        <v>194</v>
      </c>
      <c r="F22" s="98" t="s">
        <v>114</v>
      </c>
      <c r="G22" s="98">
        <v>4</v>
      </c>
      <c r="H22" s="99">
        <v>0.0003292824074074074</v>
      </c>
      <c r="I22" s="99">
        <v>0.0015457175925925927</v>
      </c>
      <c r="J22" s="99">
        <v>0.00175</v>
      </c>
      <c r="K22" s="99">
        <v>0.0017476851851851852</v>
      </c>
      <c r="L22" s="98"/>
      <c r="M22" s="99">
        <v>0.005372685185185185</v>
      </c>
      <c r="N22" s="107">
        <f>IF(B22="-","-",IF(NOT(O22="L")=TRUE,"-",100-COUNTIF($O$9:O22,"L")+1))</f>
        <v>88</v>
      </c>
      <c r="O22" s="44" t="str">
        <f t="shared" si="0"/>
        <v>L</v>
      </c>
      <c r="P22" s="46"/>
      <c r="Q22" s="89" t="s">
        <v>57</v>
      </c>
      <c r="R22" s="87"/>
      <c r="V22" s="46"/>
    </row>
    <row r="23" spans="1:22" ht="13.5" customHeight="1">
      <c r="A23" s="106">
        <v>15</v>
      </c>
      <c r="B23" s="98">
        <v>220</v>
      </c>
      <c r="C23" s="98" t="s">
        <v>216</v>
      </c>
      <c r="D23" s="98" t="s">
        <v>4</v>
      </c>
      <c r="E23" s="98" t="s">
        <v>194</v>
      </c>
      <c r="F23" s="98" t="s">
        <v>114</v>
      </c>
      <c r="G23" s="98">
        <v>4</v>
      </c>
      <c r="H23" s="99">
        <v>0.000328125</v>
      </c>
      <c r="I23" s="99">
        <v>0.0016932870370370372</v>
      </c>
      <c r="J23" s="99">
        <v>0.0017482638888888888</v>
      </c>
      <c r="K23" s="99">
        <v>0.0016203703703703703</v>
      </c>
      <c r="L23" s="98"/>
      <c r="M23" s="99">
        <v>0.005390046296296296</v>
      </c>
      <c r="N23" s="107">
        <f>IF(B23="-","-",IF(NOT(O23="L")=TRUE,"-",100-COUNTIF($O$9:O23,"L")+1))</f>
        <v>87</v>
      </c>
      <c r="O23" s="44" t="str">
        <f t="shared" si="0"/>
        <v>L</v>
      </c>
      <c r="P23" s="46"/>
      <c r="Q23" s="89" t="s">
        <v>182</v>
      </c>
      <c r="R23" s="82"/>
      <c r="V23" s="46"/>
    </row>
    <row r="24" spans="1:22" ht="13.5" customHeight="1">
      <c r="A24" s="106">
        <v>16</v>
      </c>
      <c r="B24" s="98">
        <v>210</v>
      </c>
      <c r="C24" s="98" t="s">
        <v>321</v>
      </c>
      <c r="D24" s="98" t="s">
        <v>4</v>
      </c>
      <c r="E24" s="98" t="s">
        <v>189</v>
      </c>
      <c r="F24" s="98" t="s">
        <v>83</v>
      </c>
      <c r="G24" s="98">
        <v>4</v>
      </c>
      <c r="H24" s="99">
        <v>0.00028703703703703703</v>
      </c>
      <c r="I24" s="99">
        <v>0.0016464120370370372</v>
      </c>
      <c r="J24" s="99">
        <v>0.0018136574074074077</v>
      </c>
      <c r="K24" s="99">
        <v>0.0018408564814814815</v>
      </c>
      <c r="L24" s="98"/>
      <c r="M24" s="99">
        <v>0.005587962962962964</v>
      </c>
      <c r="N24" s="107">
        <f>IF(B24="-","-",IF(NOT(O24="L")=TRUE,"-",100-COUNTIF($O$9:O24,"L")+1))</f>
        <v>86</v>
      </c>
      <c r="O24" s="44" t="str">
        <f t="shared" si="0"/>
        <v>L</v>
      </c>
      <c r="P24" s="46"/>
      <c r="Q24" s="89" t="s">
        <v>51</v>
      </c>
      <c r="R24" s="82"/>
      <c r="V24" s="46"/>
    </row>
    <row r="25" spans="1:22" ht="13.5" customHeight="1">
      <c r="A25" s="106">
        <v>17</v>
      </c>
      <c r="B25" s="98">
        <v>228</v>
      </c>
      <c r="C25" s="98" t="s">
        <v>196</v>
      </c>
      <c r="D25" s="98" t="s">
        <v>85</v>
      </c>
      <c r="E25" s="98" t="s">
        <v>189</v>
      </c>
      <c r="F25" s="98" t="s">
        <v>83</v>
      </c>
      <c r="G25" s="98">
        <v>4</v>
      </c>
      <c r="H25" s="99">
        <v>0.000296875</v>
      </c>
      <c r="I25" s="99">
        <v>0.001634837962962963</v>
      </c>
      <c r="J25" s="99">
        <v>0.0018715277777777782</v>
      </c>
      <c r="K25" s="99">
        <v>0.0018425925925925927</v>
      </c>
      <c r="L25" s="98"/>
      <c r="M25" s="99">
        <v>0.005645833333333333</v>
      </c>
      <c r="N25" s="107" t="str">
        <f>IF(B25="-","-",IF(NOT(O25="L")=TRUE,"-",100-COUNTIF($O$9:O25,"L")+1))</f>
        <v>-</v>
      </c>
      <c r="O25" s="44" t="str">
        <f t="shared" si="0"/>
        <v>NL</v>
      </c>
      <c r="P25" s="46"/>
      <c r="Q25" s="89" t="s">
        <v>34</v>
      </c>
      <c r="R25" s="82"/>
      <c r="V25" s="46"/>
    </row>
    <row r="26" spans="1:22" ht="13.5" customHeight="1">
      <c r="A26" s="106">
        <v>18</v>
      </c>
      <c r="B26" s="98">
        <v>213</v>
      </c>
      <c r="C26" s="98" t="s">
        <v>314</v>
      </c>
      <c r="D26" s="98" t="s">
        <v>50</v>
      </c>
      <c r="E26" s="98" t="s">
        <v>189</v>
      </c>
      <c r="F26" s="98" t="s">
        <v>83</v>
      </c>
      <c r="G26" s="98">
        <v>4</v>
      </c>
      <c r="H26" s="99">
        <v>0.00031655092592592596</v>
      </c>
      <c r="I26" s="99">
        <v>0.0016336805555555555</v>
      </c>
      <c r="J26" s="99">
        <v>0.0017118055555555556</v>
      </c>
      <c r="K26" s="99">
        <v>0.002021412037037037</v>
      </c>
      <c r="L26" s="98"/>
      <c r="M26" s="99">
        <v>0.005683449074074073</v>
      </c>
      <c r="N26" s="107" t="str">
        <f>IF(B26="-","-",IF(NOT(O26="L")=TRUE,"-",100-COUNTIF($O$9:O26,"L")+1))</f>
        <v>-</v>
      </c>
      <c r="O26" s="44" t="str">
        <f t="shared" si="0"/>
        <v>NL</v>
      </c>
      <c r="P26" s="46"/>
      <c r="Q26" s="89" t="s">
        <v>48</v>
      </c>
      <c r="R26" s="82"/>
      <c r="V26" s="46"/>
    </row>
    <row r="27" spans="1:22" ht="13.5" customHeight="1">
      <c r="A27" s="106">
        <v>19</v>
      </c>
      <c r="B27" s="98">
        <v>234</v>
      </c>
      <c r="C27" s="98" t="s">
        <v>297</v>
      </c>
      <c r="D27" s="98" t="s">
        <v>4</v>
      </c>
      <c r="E27" s="98" t="s">
        <v>189</v>
      </c>
      <c r="F27" s="98" t="s">
        <v>83</v>
      </c>
      <c r="G27" s="98">
        <v>4</v>
      </c>
      <c r="H27" s="99">
        <v>0.0003454861111111111</v>
      </c>
      <c r="I27" s="99">
        <v>0.001722800925925926</v>
      </c>
      <c r="J27" s="99">
        <v>0.0018512731481481481</v>
      </c>
      <c r="K27" s="99">
        <v>0.001821759259259259</v>
      </c>
      <c r="L27" s="98"/>
      <c r="M27" s="99">
        <v>0.005741319444444445</v>
      </c>
      <c r="N27" s="107">
        <f>IF(B27="-","-",IF(NOT(O27="L")=TRUE,"-",100-COUNTIF($O$9:O27,"L")+1))</f>
        <v>85</v>
      </c>
      <c r="O27" s="44" t="str">
        <f t="shared" si="0"/>
        <v>L</v>
      </c>
      <c r="P27" s="46"/>
      <c r="Q27" s="89" t="s">
        <v>42</v>
      </c>
      <c r="R27" s="82"/>
      <c r="V27" s="46"/>
    </row>
    <row r="28" spans="1:22" ht="13.5" customHeight="1">
      <c r="A28" s="106">
        <v>20</v>
      </c>
      <c r="B28" s="98">
        <v>238</v>
      </c>
      <c r="C28" s="98" t="s">
        <v>294</v>
      </c>
      <c r="D28" s="98" t="s">
        <v>290</v>
      </c>
      <c r="E28" s="98" t="s">
        <v>194</v>
      </c>
      <c r="F28" s="98" t="s">
        <v>114</v>
      </c>
      <c r="G28" s="98">
        <v>4</v>
      </c>
      <c r="H28" s="99">
        <v>0.0003096064814814815</v>
      </c>
      <c r="I28" s="99">
        <v>0.0018466435185185185</v>
      </c>
      <c r="J28" s="99">
        <v>0.0018478009259259257</v>
      </c>
      <c r="K28" s="99">
        <v>0.0018825231481481481</v>
      </c>
      <c r="L28" s="98"/>
      <c r="M28" s="99">
        <v>0.0058865740740740745</v>
      </c>
      <c r="N28" s="107" t="str">
        <f>IF(B28="-","-",IF(NOT(O28="L")=TRUE,"-",100-COUNTIF($O$9:O28,"L")+1))</f>
        <v>-</v>
      </c>
      <c r="O28" s="44" t="str">
        <f t="shared" si="0"/>
        <v>NL</v>
      </c>
      <c r="P28" s="46"/>
      <c r="Q28" s="89" t="s">
        <v>47</v>
      </c>
      <c r="R28" s="82"/>
      <c r="V28" s="46"/>
    </row>
    <row r="29" spans="1:22" ht="13.5" customHeight="1">
      <c r="A29" s="106">
        <v>21</v>
      </c>
      <c r="B29" s="98">
        <v>218</v>
      </c>
      <c r="C29" s="98" t="s">
        <v>111</v>
      </c>
      <c r="D29" s="98" t="s">
        <v>60</v>
      </c>
      <c r="E29" s="98" t="s">
        <v>189</v>
      </c>
      <c r="F29" s="98" t="s">
        <v>83</v>
      </c>
      <c r="G29" s="98">
        <v>4</v>
      </c>
      <c r="H29" s="99">
        <v>0.0003113425925925926</v>
      </c>
      <c r="I29" s="99">
        <v>0.0018136574074074077</v>
      </c>
      <c r="J29" s="99">
        <v>0.0020486111111111113</v>
      </c>
      <c r="K29" s="99">
        <v>0.002160300925925926</v>
      </c>
      <c r="L29" s="98"/>
      <c r="M29" s="99">
        <v>0.006333912037037037</v>
      </c>
      <c r="N29" s="107">
        <f>IF(B29="-","-",IF(NOT(O29="L")=TRUE,"-",100-COUNTIF($O$9:O29,"L")+1))</f>
        <v>84</v>
      </c>
      <c r="O29" s="44" t="str">
        <f t="shared" si="0"/>
        <v>L</v>
      </c>
      <c r="P29" s="46"/>
      <c r="Q29" s="89" t="s">
        <v>38</v>
      </c>
      <c r="R29" s="82"/>
      <c r="V29" s="46"/>
    </row>
    <row r="30" spans="1:22" ht="13.5" customHeight="1">
      <c r="A30" s="106">
        <v>22</v>
      </c>
      <c r="B30" s="98">
        <v>217</v>
      </c>
      <c r="C30" s="98" t="s">
        <v>315</v>
      </c>
      <c r="D30" s="98" t="s">
        <v>85</v>
      </c>
      <c r="E30" s="98" t="s">
        <v>194</v>
      </c>
      <c r="F30" s="98" t="s">
        <v>114</v>
      </c>
      <c r="G30" s="98">
        <v>4</v>
      </c>
      <c r="H30" s="99">
        <v>0.0002731481481481482</v>
      </c>
      <c r="I30" s="99">
        <v>0.001947337962962963</v>
      </c>
      <c r="J30" s="99">
        <v>0.002211805555555556</v>
      </c>
      <c r="K30" s="99">
        <v>0.002353587962962963</v>
      </c>
      <c r="L30" s="98"/>
      <c r="M30" s="99">
        <v>0.006785879629629629</v>
      </c>
      <c r="N30" s="107" t="str">
        <f>IF(B30="-","-",IF(NOT(O30="L")=TRUE,"-",100-COUNTIF($O$9:O30,"L")+1))</f>
        <v>-</v>
      </c>
      <c r="O30" s="44" t="str">
        <f t="shared" si="0"/>
        <v>NL</v>
      </c>
      <c r="P30" s="46"/>
      <c r="Q30" s="89" t="s">
        <v>183</v>
      </c>
      <c r="R30" s="82"/>
      <c r="V30" s="46"/>
    </row>
    <row r="31" spans="1:22" ht="13.5" customHeight="1">
      <c r="A31" s="106">
        <v>23</v>
      </c>
      <c r="B31" s="98">
        <v>207</v>
      </c>
      <c r="C31" s="98" t="s">
        <v>112</v>
      </c>
      <c r="D31" s="98" t="s">
        <v>54</v>
      </c>
      <c r="E31" s="98" t="s">
        <v>189</v>
      </c>
      <c r="F31" s="98" t="s">
        <v>83</v>
      </c>
      <c r="G31" s="98">
        <v>4</v>
      </c>
      <c r="H31" s="99">
        <v>0.00035300925925925924</v>
      </c>
      <c r="I31" s="99">
        <v>0.0020451388888888893</v>
      </c>
      <c r="J31" s="99">
        <v>0.0022447916666666666</v>
      </c>
      <c r="K31" s="99">
        <v>0.002173611111111111</v>
      </c>
      <c r="L31" s="98"/>
      <c r="M31" s="99">
        <v>0.006816550925925926</v>
      </c>
      <c r="N31" s="107">
        <f>IF(B31="-","-",IF(NOT(O31="L")=TRUE,"-",100-COUNTIF($O$9:O31,"L")+1))</f>
        <v>83</v>
      </c>
      <c r="O31" s="44" t="str">
        <f t="shared" si="0"/>
        <v>L</v>
      </c>
      <c r="P31" s="46"/>
      <c r="Q31" s="89" t="s">
        <v>35</v>
      </c>
      <c r="R31" s="82"/>
      <c r="V31" s="46"/>
    </row>
    <row r="32" spans="1:22" ht="13.5" customHeight="1">
      <c r="A32" s="106">
        <v>24</v>
      </c>
      <c r="B32" s="98">
        <v>215</v>
      </c>
      <c r="C32" s="98" t="s">
        <v>124</v>
      </c>
      <c r="D32" s="98" t="s">
        <v>54</v>
      </c>
      <c r="E32" s="98" t="s">
        <v>189</v>
      </c>
      <c r="F32" s="98" t="s">
        <v>83</v>
      </c>
      <c r="G32" s="98">
        <v>4</v>
      </c>
      <c r="H32" s="99">
        <v>0.0004369212962962963</v>
      </c>
      <c r="I32" s="99">
        <v>0.002026041666666667</v>
      </c>
      <c r="J32" s="99">
        <v>0.002259259259259259</v>
      </c>
      <c r="K32" s="99">
        <v>0.0022355324074074074</v>
      </c>
      <c r="L32" s="98"/>
      <c r="M32" s="99">
        <v>0.00695775462962963</v>
      </c>
      <c r="N32" s="107">
        <f>IF(B32="-","-",IF(NOT(O32="L")=TRUE,"-",100-COUNTIF($O$9:O32,"L")+1))</f>
        <v>82</v>
      </c>
      <c r="O32" s="44" t="str">
        <f t="shared" si="0"/>
        <v>L</v>
      </c>
      <c r="P32" s="46"/>
      <c r="Q32" s="89" t="s">
        <v>59</v>
      </c>
      <c r="R32" s="82"/>
      <c r="V32" s="46"/>
    </row>
    <row r="33" spans="1:22" ht="13.5" customHeight="1">
      <c r="A33" s="106">
        <v>25</v>
      </c>
      <c r="B33" s="98">
        <v>216</v>
      </c>
      <c r="C33" s="98" t="s">
        <v>316</v>
      </c>
      <c r="D33" s="98" t="s">
        <v>85</v>
      </c>
      <c r="E33" s="98" t="s">
        <v>194</v>
      </c>
      <c r="F33" s="98" t="s">
        <v>114</v>
      </c>
      <c r="G33" s="98">
        <v>4</v>
      </c>
      <c r="H33" s="99">
        <v>0.00029398148148148144</v>
      </c>
      <c r="I33" s="99">
        <v>0.001961226851851852</v>
      </c>
      <c r="J33" s="99">
        <v>0.002397569444444445</v>
      </c>
      <c r="K33" s="99">
        <v>0.0024126157407407408</v>
      </c>
      <c r="L33" s="98"/>
      <c r="M33" s="99">
        <v>0.007065393518518519</v>
      </c>
      <c r="N33" s="107" t="str">
        <f>IF(B33="-","-",IF(NOT(O33="L")=TRUE,"-",100-COUNTIF($O$9:O33,"L")+1))</f>
        <v>-</v>
      </c>
      <c r="O33" s="44" t="str">
        <f t="shared" si="0"/>
        <v>NL</v>
      </c>
      <c r="P33" s="46"/>
      <c r="Q33" s="87"/>
      <c r="R33" s="82"/>
      <c r="V33" s="46"/>
    </row>
    <row r="34" spans="1:22" ht="13.5" customHeight="1">
      <c r="A34" s="106">
        <v>26</v>
      </c>
      <c r="B34" s="98">
        <v>235</v>
      </c>
      <c r="C34" s="98" t="s">
        <v>151</v>
      </c>
      <c r="D34" s="98" t="s">
        <v>4</v>
      </c>
      <c r="E34" s="98" t="s">
        <v>189</v>
      </c>
      <c r="F34" s="98" t="s">
        <v>83</v>
      </c>
      <c r="G34" s="98">
        <v>3</v>
      </c>
      <c r="H34" s="99">
        <v>0.00038541666666666667</v>
      </c>
      <c r="I34" s="99">
        <v>0.0020792824074074073</v>
      </c>
      <c r="J34" s="99">
        <v>0.002537615740740741</v>
      </c>
      <c r="K34" s="99"/>
      <c r="L34" s="98"/>
      <c r="M34" s="99">
        <v>0.005</v>
      </c>
      <c r="N34" s="107">
        <f>IF(B34="-","-",IF(NOT(O34="L")=TRUE,"-",100-COUNTIF($O$9:O34,"L")+1))</f>
        <v>81</v>
      </c>
      <c r="O34" s="44" t="str">
        <f t="shared" si="0"/>
        <v>L</v>
      </c>
      <c r="P34" s="46"/>
      <c r="Q34" s="87"/>
      <c r="R34" s="82"/>
      <c r="V34" s="46"/>
    </row>
    <row r="35" spans="1:22" ht="13.5" customHeight="1">
      <c r="A35" s="106">
        <v>27</v>
      </c>
      <c r="B35" s="98">
        <v>221</v>
      </c>
      <c r="C35" s="98" t="s">
        <v>158</v>
      </c>
      <c r="D35" s="98" t="s">
        <v>54</v>
      </c>
      <c r="E35" s="98" t="s">
        <v>189</v>
      </c>
      <c r="F35" s="98" t="s">
        <v>83</v>
      </c>
      <c r="G35" s="98">
        <v>3</v>
      </c>
      <c r="H35" s="99">
        <v>0.00045891203703703697</v>
      </c>
      <c r="I35" s="99">
        <v>0.002211805555555556</v>
      </c>
      <c r="J35" s="99">
        <v>0.00253125</v>
      </c>
      <c r="K35" s="98"/>
      <c r="L35" s="98"/>
      <c r="M35" s="99">
        <v>0.0050810185185185186</v>
      </c>
      <c r="N35" s="107">
        <f>IF(B35="-","-",IF(NOT(O35="L")=TRUE,"-",100-COUNTIF($O$9:O35,"L")+1))</f>
        <v>80</v>
      </c>
      <c r="O35" s="44" t="str">
        <f t="shared" si="0"/>
        <v>L</v>
      </c>
      <c r="P35" s="46"/>
      <c r="Q35" s="82"/>
      <c r="R35" s="82"/>
      <c r="V35" s="46"/>
    </row>
    <row r="36" spans="1:22" ht="13.5" customHeight="1">
      <c r="A36" s="106">
        <v>28</v>
      </c>
      <c r="B36" s="98">
        <v>224</v>
      </c>
      <c r="C36" s="98" t="s">
        <v>251</v>
      </c>
      <c r="D36" s="98" t="s">
        <v>85</v>
      </c>
      <c r="E36" s="98" t="s">
        <v>189</v>
      </c>
      <c r="F36" s="98" t="s">
        <v>83</v>
      </c>
      <c r="G36" s="98">
        <v>3</v>
      </c>
      <c r="H36" s="99">
        <v>0.0003483796296296297</v>
      </c>
      <c r="I36" s="99">
        <v>0.0022239583333333334</v>
      </c>
      <c r="J36" s="99">
        <v>0.002707175925925926</v>
      </c>
      <c r="K36" s="98"/>
      <c r="L36" s="98"/>
      <c r="M36" s="99">
        <v>0.005279513888888889</v>
      </c>
      <c r="N36" s="107" t="str">
        <f>IF(B36="-","-",IF(NOT(O36="L")=TRUE,"-",100-COUNTIF($O$9:O36,"L")+1))</f>
        <v>-</v>
      </c>
      <c r="O36" s="44" t="str">
        <f t="shared" si="0"/>
        <v>NL</v>
      </c>
      <c r="P36" s="46"/>
      <c r="Q36" s="46"/>
      <c r="R36"/>
      <c r="V36" s="46"/>
    </row>
    <row r="37" spans="1:22" ht="13.5" customHeight="1">
      <c r="A37" s="106">
        <v>29</v>
      </c>
      <c r="B37" s="98">
        <v>202</v>
      </c>
      <c r="C37" s="98" t="s">
        <v>230</v>
      </c>
      <c r="D37" s="98" t="s">
        <v>54</v>
      </c>
      <c r="E37" s="98" t="s">
        <v>189</v>
      </c>
      <c r="F37" s="98" t="s">
        <v>83</v>
      </c>
      <c r="G37" s="98">
        <v>3</v>
      </c>
      <c r="H37" s="99">
        <v>0.0005046296296296296</v>
      </c>
      <c r="I37" s="99">
        <v>0.0024322916666666664</v>
      </c>
      <c r="J37" s="99">
        <v>0.0026643518518518518</v>
      </c>
      <c r="K37" s="98"/>
      <c r="L37" s="98"/>
      <c r="M37" s="99">
        <v>0.005601273148148148</v>
      </c>
      <c r="N37" s="107">
        <f>IF(B37="-","-",IF(NOT(O37="L")=TRUE,"-",100-COUNTIF($O$9:O37,"L")+1))</f>
        <v>79</v>
      </c>
      <c r="O37" s="44" t="str">
        <f t="shared" si="0"/>
        <v>L</v>
      </c>
      <c r="P37" s="46"/>
      <c r="Q37"/>
      <c r="R37"/>
      <c r="V37" s="46"/>
    </row>
    <row r="38" spans="1:22" ht="13.5" customHeight="1">
      <c r="A38" s="106">
        <v>30</v>
      </c>
      <c r="B38" s="98">
        <v>211</v>
      </c>
      <c r="C38" s="98" t="s">
        <v>322</v>
      </c>
      <c r="D38" s="98" t="s">
        <v>4</v>
      </c>
      <c r="E38" s="98" t="s">
        <v>189</v>
      </c>
      <c r="F38" s="98" t="s">
        <v>83</v>
      </c>
      <c r="G38" s="98">
        <v>3</v>
      </c>
      <c r="H38" s="99">
        <v>0.00047685185185185195</v>
      </c>
      <c r="I38" s="99">
        <v>0.002630787037037037</v>
      </c>
      <c r="J38" s="99">
        <v>0.002700231481481481</v>
      </c>
      <c r="K38" s="98"/>
      <c r="L38" s="98"/>
      <c r="M38" s="99">
        <v>0.00580787037037037</v>
      </c>
      <c r="N38" s="107">
        <f>IF(B38="-","-",IF(NOT(O38="L")=TRUE,"-",100-COUNTIF($O$9:O38,"L")+1))</f>
        <v>78</v>
      </c>
      <c r="O38" s="44" t="str">
        <f t="shared" si="0"/>
        <v>L</v>
      </c>
      <c r="P38" s="46"/>
      <c r="Q38" s="85" t="s">
        <v>52</v>
      </c>
      <c r="R38"/>
      <c r="V38" s="46"/>
    </row>
    <row r="39" spans="1:22" ht="13.5" customHeight="1">
      <c r="A39" s="106">
        <v>31</v>
      </c>
      <c r="B39" s="98">
        <v>204</v>
      </c>
      <c r="C39" s="98" t="s">
        <v>125</v>
      </c>
      <c r="D39" s="98" t="s">
        <v>54</v>
      </c>
      <c r="E39" s="98" t="s">
        <v>194</v>
      </c>
      <c r="F39" s="98" t="s">
        <v>114</v>
      </c>
      <c r="G39" s="98">
        <v>3</v>
      </c>
      <c r="H39" s="99">
        <v>0.0005289351851851852</v>
      </c>
      <c r="I39" s="99">
        <v>0.003009837962962963</v>
      </c>
      <c r="J39" s="99">
        <v>0.0031070601851851854</v>
      </c>
      <c r="K39" s="98"/>
      <c r="L39" s="98"/>
      <c r="M39" s="99">
        <v>0.0066458333333333335</v>
      </c>
      <c r="N39" s="107">
        <f>IF(B39="-","-",IF(NOT(O39="L")=TRUE,"-",100-COUNTIF($O$9:O39,"L")+1))</f>
        <v>77</v>
      </c>
      <c r="O39" s="44" t="str">
        <f t="shared" si="0"/>
        <v>L</v>
      </c>
      <c r="P39" s="46"/>
      <c r="Q39" s="46" t="s">
        <v>30</v>
      </c>
      <c r="R39"/>
      <c r="V39" s="46"/>
    </row>
    <row r="40" spans="1:22" ht="13.5" customHeight="1">
      <c r="A40" s="106">
        <v>32</v>
      </c>
      <c r="B40" s="98">
        <v>231</v>
      </c>
      <c r="C40" s="98" t="s">
        <v>206</v>
      </c>
      <c r="D40" s="98" t="s">
        <v>85</v>
      </c>
      <c r="E40" s="98" t="s">
        <v>194</v>
      </c>
      <c r="F40" s="98" t="s">
        <v>114</v>
      </c>
      <c r="G40" s="98">
        <v>3</v>
      </c>
      <c r="H40" s="99">
        <v>0.000550925925925926</v>
      </c>
      <c r="I40" s="99">
        <v>0.003059027777777778</v>
      </c>
      <c r="J40" s="99">
        <v>0.003232638888888889</v>
      </c>
      <c r="K40" s="98"/>
      <c r="L40" s="98"/>
      <c r="M40" s="99">
        <v>0.006842592592592592</v>
      </c>
      <c r="N40" s="107" t="str">
        <f>IF(B40="-","-",IF(NOT(O40="L")=TRUE,"-",100-COUNTIF($O$9:O40,"L")+1))</f>
        <v>-</v>
      </c>
      <c r="O40" s="44" t="str">
        <f t="shared" si="0"/>
        <v>NL</v>
      </c>
      <c r="P40" s="46"/>
      <c r="Q40" s="44" t="s">
        <v>53</v>
      </c>
      <c r="R40"/>
      <c r="V40" s="46"/>
    </row>
    <row r="41" spans="1:22" ht="13.5" customHeight="1">
      <c r="A41" s="106">
        <v>33</v>
      </c>
      <c r="B41" s="98">
        <v>229</v>
      </c>
      <c r="C41" s="98" t="s">
        <v>167</v>
      </c>
      <c r="D41" s="98" t="s">
        <v>54</v>
      </c>
      <c r="E41" s="98" t="s">
        <v>189</v>
      </c>
      <c r="F41" s="98" t="s">
        <v>83</v>
      </c>
      <c r="G41" s="98">
        <v>3</v>
      </c>
      <c r="H41" s="99">
        <v>0.0004971064814814815</v>
      </c>
      <c r="I41" s="99">
        <v>0.0032141203703703707</v>
      </c>
      <c r="J41" s="99">
        <v>0.0031869212962962958</v>
      </c>
      <c r="K41" s="98"/>
      <c r="L41" s="98"/>
      <c r="M41" s="99">
        <v>0.006898148148148149</v>
      </c>
      <c r="N41" s="113">
        <v>76</v>
      </c>
      <c r="O41" s="44" t="str">
        <f t="shared" si="0"/>
        <v>L</v>
      </c>
      <c r="P41" s="46"/>
      <c r="Q41" s="46" t="s">
        <v>33</v>
      </c>
      <c r="R41"/>
      <c r="V41" s="46"/>
    </row>
    <row r="42" spans="1:22" ht="13.5" customHeight="1">
      <c r="A42" s="106">
        <v>34</v>
      </c>
      <c r="B42" s="98">
        <v>223</v>
      </c>
      <c r="C42" s="98" t="s">
        <v>301</v>
      </c>
      <c r="D42" s="98" t="s">
        <v>4</v>
      </c>
      <c r="E42" s="98" t="s">
        <v>194</v>
      </c>
      <c r="F42" s="98" t="s">
        <v>114</v>
      </c>
      <c r="G42" s="98">
        <v>2</v>
      </c>
      <c r="H42" s="99">
        <v>0.0008912037037037036</v>
      </c>
      <c r="I42" s="99">
        <v>0.004132523148148148</v>
      </c>
      <c r="J42" s="98"/>
      <c r="K42" s="98"/>
      <c r="L42" s="98"/>
      <c r="M42" s="99">
        <v>0.005023726851851852</v>
      </c>
      <c r="N42" s="107">
        <f>IF(B42="-","-",IF(NOT(O42="L")=TRUE,"-",100-COUNTIF($O$9:O42,"L")+1))</f>
        <v>75</v>
      </c>
      <c r="O42" s="44" t="str">
        <f t="shared" si="0"/>
        <v>L</v>
      </c>
      <c r="P42" s="46"/>
      <c r="Q42" s="46" t="s">
        <v>31</v>
      </c>
      <c r="R42"/>
      <c r="V42" s="46"/>
    </row>
    <row r="43" spans="1:22" ht="13.5" customHeight="1">
      <c r="A43" s="106">
        <v>35</v>
      </c>
      <c r="B43" s="98">
        <v>236</v>
      </c>
      <c r="C43" s="98" t="s">
        <v>164</v>
      </c>
      <c r="D43" s="98" t="s">
        <v>4</v>
      </c>
      <c r="E43" s="98" t="s">
        <v>194</v>
      </c>
      <c r="F43" s="98" t="s">
        <v>114</v>
      </c>
      <c r="G43" s="98">
        <v>2</v>
      </c>
      <c r="H43" s="99">
        <v>0.0008206018518518519</v>
      </c>
      <c r="I43" s="99">
        <v>0.004232638888888889</v>
      </c>
      <c r="J43" s="98"/>
      <c r="K43" s="98"/>
      <c r="L43" s="98"/>
      <c r="M43" s="99">
        <v>0.005053240740740741</v>
      </c>
      <c r="N43" s="107">
        <f>IF(B43="-","-",IF(NOT(O43="L")=TRUE,"-",100-COUNTIF($O$9:O43,"L")+1))</f>
        <v>74</v>
      </c>
      <c r="O43" s="44" t="str">
        <f t="shared" si="0"/>
        <v>L</v>
      </c>
      <c r="P43" s="46"/>
      <c r="Q43" s="46" t="s">
        <v>40</v>
      </c>
      <c r="R43"/>
      <c r="V43" s="46"/>
    </row>
    <row r="44" spans="1:22" ht="13.5" customHeight="1">
      <c r="A44" s="106">
        <v>36</v>
      </c>
      <c r="B44" s="98">
        <v>225</v>
      </c>
      <c r="C44" s="98" t="s">
        <v>317</v>
      </c>
      <c r="D44" s="98" t="s">
        <v>85</v>
      </c>
      <c r="E44" s="98" t="s">
        <v>194</v>
      </c>
      <c r="F44" s="98" t="s">
        <v>114</v>
      </c>
      <c r="G44" s="98">
        <v>2</v>
      </c>
      <c r="H44" s="99">
        <v>0.00021875</v>
      </c>
      <c r="I44" s="99">
        <v>0.0019375</v>
      </c>
      <c r="J44" s="98"/>
      <c r="K44" s="98"/>
      <c r="L44" s="98"/>
      <c r="M44" s="99" t="s">
        <v>137</v>
      </c>
      <c r="N44" s="107" t="str">
        <f>IF(B44="-","-",IF(NOT(O44="L")=TRUE,"-",100-COUNTIF($O$9:O44,"L")+1))</f>
        <v>-</v>
      </c>
      <c r="O44" s="44" t="str">
        <f>IF(D44="-","-",IF(D44="Private Member",IF(COUNTIF($R$6:$R$59,C44)=1,"L","NL"),IF(COUNTIF($Q$6:$Q$59,D44)=1,"L","NL")))</f>
        <v>NL</v>
      </c>
      <c r="P44" s="46"/>
      <c r="Q44" s="46" t="s">
        <v>39</v>
      </c>
      <c r="R44"/>
      <c r="V44" s="46"/>
    </row>
    <row r="45" spans="1:22" ht="13.5" customHeight="1">
      <c r="A45" s="106">
        <v>37</v>
      </c>
      <c r="B45" s="98">
        <v>233</v>
      </c>
      <c r="C45" s="98" t="s">
        <v>147</v>
      </c>
      <c r="D45" s="98" t="s">
        <v>148</v>
      </c>
      <c r="E45" s="98" t="s">
        <v>194</v>
      </c>
      <c r="F45" s="98" t="s">
        <v>114</v>
      </c>
      <c r="G45" s="98"/>
      <c r="H45" s="98"/>
      <c r="I45" s="98"/>
      <c r="J45" s="98"/>
      <c r="K45" s="98"/>
      <c r="L45" s="98"/>
      <c r="M45" s="98" t="s">
        <v>208</v>
      </c>
      <c r="N45" s="107" t="str">
        <f>IF(B45="-","-",IF(NOT(O45="L")=TRUE,"-",100-COUNTIF($O$9:O45,"L")+1))</f>
        <v>-</v>
      </c>
      <c r="O45" s="44" t="str">
        <f>IF(D45="-","-",IF(D45="Private Member",IF(COUNTIF($R$6:$R$59,C45)=1,"L","NL"),IF(COUNTIF($Q$6:$Q$59,D45)=1,"L","NL")))</f>
        <v>NL</v>
      </c>
      <c r="P45" s="46"/>
      <c r="Q45" s="46" t="s">
        <v>41</v>
      </c>
      <c r="R45"/>
      <c r="V45" s="46"/>
    </row>
    <row r="46" spans="1:22" ht="13.5" customHeight="1" thickBot="1">
      <c r="A46" s="114">
        <v>38</v>
      </c>
      <c r="B46" s="109">
        <v>227</v>
      </c>
      <c r="C46" s="109" t="s">
        <v>318</v>
      </c>
      <c r="D46" s="109" t="s">
        <v>311</v>
      </c>
      <c r="E46" s="109" t="s">
        <v>189</v>
      </c>
      <c r="F46" s="109" t="s">
        <v>83</v>
      </c>
      <c r="G46" s="109">
        <v>1</v>
      </c>
      <c r="H46" s="110">
        <v>0.0002390046296296296</v>
      </c>
      <c r="I46" s="109"/>
      <c r="J46" s="109"/>
      <c r="K46" s="109"/>
      <c r="L46" s="109"/>
      <c r="M46" s="110" t="s">
        <v>137</v>
      </c>
      <c r="N46" s="111" t="str">
        <f>IF(B46="-","-",IF(NOT(O46="L")=TRUE,"-",100-COUNTIF($O$9:O46,"L")+1))</f>
        <v>-</v>
      </c>
      <c r="O46" s="44" t="str">
        <f>IF(D46="-","-",IF(D46="Private Member",IF(COUNTIF($R$6:$R$59,C46)=1,"L","NL"),IF(COUNTIF($Q$6:$Q$59,D46)=1,"L","NL")))</f>
        <v>NL</v>
      </c>
      <c r="P46" s="46"/>
      <c r="Q46" s="46" t="s">
        <v>72</v>
      </c>
      <c r="R46"/>
      <c r="V46" s="46"/>
    </row>
    <row r="47" spans="15:22" ht="13.5" customHeight="1">
      <c r="O47" s="44" t="e">
        <f>IF(#REF!="-","-",IF(#REF!="Private Member",IF(COUNTIF($R$6:$R$59,#REF!)=1,"L","NL"),IF(COUNTIF($Q$6:$Q$59,#REF!)=1,"L","NL")))</f>
        <v>#REF!</v>
      </c>
      <c r="P47" s="46"/>
      <c r="Q47" s="46" t="s">
        <v>25</v>
      </c>
      <c r="R47"/>
      <c r="V47" s="46"/>
    </row>
    <row r="48" spans="15:22" ht="13.5" customHeight="1">
      <c r="O48" s="44" t="e">
        <f>IF(#REF!="-","-",IF(#REF!="Private Member",IF(COUNTIF($R$6:$R$59,#REF!)=1,"L","NL"),IF(COUNTIF($Q$6:$Q$59,#REF!)=1,"L","NL")))</f>
        <v>#REF!</v>
      </c>
      <c r="P48" s="46"/>
      <c r="Q48" s="46" t="s">
        <v>73</v>
      </c>
      <c r="R48"/>
      <c r="V48" s="46"/>
    </row>
    <row r="49" spans="15:22" ht="13.5" customHeight="1">
      <c r="O49" s="44" t="e">
        <f>IF(#REF!="-","-",IF(#REF!="Private Member",IF(COUNTIF($R$6:$R$59,#REF!)=1,"L","NL"),IF(COUNTIF($Q$6:$Q$59,#REF!)=1,"L","NL")))</f>
        <v>#REF!</v>
      </c>
      <c r="P49" s="46"/>
      <c r="Q49" s="46" t="s">
        <v>60</v>
      </c>
      <c r="R49"/>
      <c r="V49" s="46"/>
    </row>
    <row r="50" spans="15:18" ht="13.5" customHeight="1">
      <c r="O50" s="44" t="e">
        <f>IF(#REF!="-","-",IF(#REF!="Private Member",IF(COUNTIF($R$6:$R$59,#REF!)=1,"L","NL"),IF(COUNTIF($Q$6:$Q$59,#REF!)=1,"L","NL")))</f>
        <v>#REF!</v>
      </c>
      <c r="Q50" s="46" t="s">
        <v>58</v>
      </c>
      <c r="R50"/>
    </row>
    <row r="51" spans="15:18" ht="13.5" customHeight="1">
      <c r="O51" s="44" t="e">
        <f>IF(#REF!="-","-",IF(#REF!="Private Member",IF(COUNTIF($R$6:$R$59,#REF!)=1,"L","NL"),IF(COUNTIF($Q$6:$Q$59,#REF!)=1,"L","NL")))</f>
        <v>#REF!</v>
      </c>
      <c r="Q51" s="46" t="s">
        <v>77</v>
      </c>
      <c r="R51"/>
    </row>
    <row r="52" spans="15:17" ht="13.5" customHeight="1">
      <c r="O52" s="44" t="e">
        <f>IF(#REF!="-","-",IF(#REF!="Private Member",IF(COUNTIF($R$6:$R$59,#REF!)=1,"L","NL"),IF(COUNTIF($Q$6:$Q$59,#REF!)=1,"L","NL")))</f>
        <v>#REF!</v>
      </c>
      <c r="Q52" s="46" t="s">
        <v>62</v>
      </c>
    </row>
    <row r="53" spans="15:17" ht="13.5" customHeight="1">
      <c r="O53" s="44" t="e">
        <f>IF(#REF!="-","-",IF(#REF!="Private Member",IF(COUNTIF($R$6:$R$59,#REF!)=1,"L","NL"),IF(COUNTIF($Q$6:$Q$59,#REF!)=1,"L","NL")))</f>
        <v>#REF!</v>
      </c>
      <c r="Q53" s="44" t="s">
        <v>61</v>
      </c>
    </row>
    <row r="54" spans="15:17" ht="13.5" customHeight="1">
      <c r="O54" s="44" t="e">
        <f>IF(#REF!="-","-",IF(#REF!="Private Member",IF(COUNTIF($R$6:$R$59,#REF!)=1,"L","NL"),IF(COUNTIF($Q$6:$Q$59,#REF!)=1,"L","NL")))</f>
        <v>#REF!</v>
      </c>
      <c r="Q54" s="90" t="s">
        <v>122</v>
      </c>
    </row>
    <row r="55" ht="13.5" customHeight="1">
      <c r="O55" s="44" t="e">
        <f>IF(#REF!="-","-",IF(#REF!="Private Member",IF(COUNTIF($R$6:$R$59,#REF!)=1,"L","NL"),IF(COUNTIF($Q$6:$Q$59,#REF!)=1,"L","NL")))</f>
        <v>#REF!</v>
      </c>
    </row>
    <row r="56" ht="13.5" customHeight="1">
      <c r="O56" s="44" t="e">
        <f>IF(#REF!="-","-",IF(#REF!="Private Member",IF(COUNTIF($R$6:$R$59,#REF!)=1,"L","NL"),IF(COUNTIF($Q$6:$Q$59,#REF!)=1,"L","NL")))</f>
        <v>#REF!</v>
      </c>
    </row>
    <row r="57" ht="13.5" customHeight="1">
      <c r="O57" s="44" t="e">
        <f>IF(#REF!="-","-",IF(#REF!="Private Member",IF(COUNTIF($R$6:$R$59,#REF!)=1,"L","NL"),IF(COUNTIF($Q$6:$Q$59,#REF!)=1,"L","NL")))</f>
        <v>#REF!</v>
      </c>
    </row>
    <row r="58" ht="13.5" customHeight="1">
      <c r="O58" s="44" t="e">
        <f>IF(#REF!="-","-",IF(#REF!="Private Member",IF(COUNTIF($R$6:$R$59,#REF!)=1,"L","NL"),IF(COUNTIF($Q$6:$Q$59,#REF!)=1,"L","NL")))</f>
        <v>#REF!</v>
      </c>
    </row>
    <row r="59" ht="13.5" customHeight="1">
      <c r="O59" s="44" t="e">
        <f>IF(#REF!="-","-",IF(#REF!="Private Member",IF(COUNTIF($R$6:$R$59,#REF!)=1,"L","NL"),IF(COUNTIF($Q$6:$Q$59,#REF!)=1,"L","NL")))</f>
        <v>#REF!</v>
      </c>
    </row>
    <row r="60" spans="7:15" s="44" customFormat="1" ht="13.5" customHeight="1">
      <c r="G60" s="45"/>
      <c r="N60" s="45"/>
      <c r="O60" s="44" t="e">
        <f>IF(#REF!="-","-",IF(#REF!="Private Member",IF(COUNTIF($R$6:$R$59,#REF!)=1,"L","NL"),IF(COUNTIF($Q$6:$Q$59,#REF!)=1,"L","NL")))</f>
        <v>#REF!</v>
      </c>
    </row>
    <row r="61" ht="12.75">
      <c r="O61" s="44" t="e">
        <f>IF(#REF!="-","-",IF(#REF!="Private Member",IF(COUNTIF($R$6:$R$59,#REF!)=1,"L","NL"),IF(COUNTIF($Q$6:$Q$59,#REF!)=1,"L","NL")))</f>
        <v>#REF!</v>
      </c>
    </row>
    <row r="62" ht="12.75">
      <c r="O62" s="44" t="e">
        <f>IF(#REF!="-","-",IF(#REF!="Private Member",IF(COUNTIF($R$6:$R$59,#REF!)=1,"L","NL"),IF(COUNTIF($Q$6:$Q$59,#REF!)=1,"L","NL")))</f>
        <v>#REF!</v>
      </c>
    </row>
    <row r="63" ht="12.75">
      <c r="O63" s="44" t="e">
        <f>IF(#REF!="-","-",IF(#REF!="Private Member",IF(COUNTIF($R$6:$R$59,#REF!)=1,"L","NL"),IF(COUNTIF($Q$6:$Q$59,#REF!)=1,"L","NL")))</f>
        <v>#REF!</v>
      </c>
    </row>
    <row r="64" ht="12.75">
      <c r="O64" s="44" t="e">
        <f>IF(#REF!="-","-",IF(#REF!="Private Member",IF(COUNTIF($R$6:$R$59,#REF!)=1,"L","NL"),IF(COUNTIF($Q$6:$Q$59,#REF!)=1,"L","NL")))</f>
        <v>#REF!</v>
      </c>
    </row>
    <row r="65" ht="12.75">
      <c r="O65" s="44" t="e">
        <f>IF(#REF!="-","-",IF(#REF!="Private Member",IF(COUNTIF($R$6:$R$59,#REF!)=1,"L","NL"),IF(COUNTIF($Q$6:$Q$59,#REF!)=1,"L","NL")))</f>
        <v>#REF!</v>
      </c>
    </row>
    <row r="66" ht="12.75">
      <c r="O66" s="44" t="e">
        <f>IF(#REF!="-","-",IF(#REF!="Private Member",IF(COUNTIF($R$6:$R$59,#REF!)=1,"L","NL"),IF(COUNTIF($Q$6:$Q$59,#REF!)=1,"L","NL")))</f>
        <v>#REF!</v>
      </c>
    </row>
    <row r="67" ht="12.75">
      <c r="O67" s="44" t="e">
        <f>IF(#REF!="-","-",IF(#REF!="Private Member",IF(COUNTIF($R$6:$R$59,#REF!)=1,"L","NL"),IF(COUNTIF($Q$6:$Q$59,#REF!)=1,"L","NL")))</f>
        <v>#REF!</v>
      </c>
    </row>
    <row r="68" ht="12.75">
      <c r="O68" s="44" t="e">
        <f>IF(#REF!="-","-",IF(#REF!="Private Member",IF(COUNTIF($R$6:$R$59,#REF!)=1,"L","NL"),IF(COUNTIF($Q$6:$Q$59,#REF!)=1,"L","NL")))</f>
        <v>#REF!</v>
      </c>
    </row>
    <row r="69" ht="12.75">
      <c r="O69" s="44" t="e">
        <f>IF(#REF!="-","-",IF(#REF!="Private Member",IF(COUNTIF($R$6:$R$59,#REF!)=1,"L","NL"),IF(COUNTIF($Q$6:$Q$59,#REF!)=1,"L","NL")))</f>
        <v>#REF!</v>
      </c>
    </row>
    <row r="70" ht="12.75">
      <c r="O70" s="44" t="e">
        <f>IF(#REF!="-","-",IF(#REF!="Private Member",IF(COUNTIF($R$6:$R$59,#REF!)=1,"L","NL"),IF(COUNTIF($Q$6:$Q$59,#REF!)=1,"L","NL")))</f>
        <v>#REF!</v>
      </c>
    </row>
  </sheetData>
  <sheetProtection/>
  <mergeCells count="6">
    <mergeCell ref="A1:O1"/>
    <mergeCell ref="A2:O2"/>
    <mergeCell ref="A3:O3"/>
    <mergeCell ref="A4:O4"/>
    <mergeCell ref="A5:O5"/>
    <mergeCell ref="A6:O6"/>
  </mergeCells>
  <dataValidations count="1">
    <dataValidation allowBlank="1" showInputMessage="1" showErrorMessage="1" prompt="Enter the names of all Private Members, for all categories of rider." sqref="R8"/>
  </dataValidations>
  <hyperlinks>
    <hyperlink ref="S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0"/>
  <sheetViews>
    <sheetView zoomScale="125" zoomScaleNormal="125" zoomScalePageLayoutView="0" workbookViewId="0" topLeftCell="A1">
      <selection activeCell="C49" sqref="C49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3" width="8.7109375" style="44" customWidth="1"/>
    <col min="14" max="14" width="11.421875" style="45" customWidth="1"/>
    <col min="15" max="16" width="8.8515625" style="44" hidden="1" customWidth="1"/>
    <col min="17" max="17" width="22.421875" style="44" hidden="1" customWidth="1"/>
    <col min="18" max="18" width="30.8515625" style="44" hidden="1" customWidth="1"/>
    <col min="19" max="19" width="15.28125" style="44" customWidth="1"/>
    <col min="20" max="20" width="17.421875" style="44" bestFit="1" customWidth="1"/>
    <col min="21" max="24" width="9.140625" style="44" customWidth="1"/>
  </cols>
  <sheetData>
    <row r="1" spans="1:19" ht="22.5">
      <c r="A1" s="206" t="s">
        <v>332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S1" s="81" t="s">
        <v>37</v>
      </c>
    </row>
    <row r="2" spans="1:15" ht="19.5">
      <c r="A2" s="207" t="s">
        <v>333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>
      <c r="A3" s="208" t="s">
        <v>334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5.75">
      <c r="A4" s="209">
        <v>42371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3.5" thickBot="1">
      <c r="A6" s="212" t="s">
        <v>320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9" t="s">
        <v>1</v>
      </c>
    </row>
    <row r="8" spans="1:22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186</v>
      </c>
      <c r="M8" s="66" t="s">
        <v>71</v>
      </c>
      <c r="N8" s="48" t="s">
        <v>3</v>
      </c>
      <c r="O8" s="44" t="s">
        <v>43</v>
      </c>
      <c r="P8" s="46"/>
      <c r="Q8" s="83" t="s">
        <v>44</v>
      </c>
      <c r="R8" s="84" t="s">
        <v>45</v>
      </c>
      <c r="S8" s="46"/>
      <c r="T8" s="46"/>
      <c r="U8" s="46"/>
      <c r="V8" s="46"/>
    </row>
    <row r="9" spans="1:22" ht="13.5" customHeight="1" thickTop="1">
      <c r="A9" s="123">
        <v>1</v>
      </c>
      <c r="B9" s="124">
        <v>205</v>
      </c>
      <c r="C9" s="124" t="s">
        <v>81</v>
      </c>
      <c r="D9" s="124" t="s">
        <v>54</v>
      </c>
      <c r="E9" s="124" t="s">
        <v>189</v>
      </c>
      <c r="F9" s="124" t="s">
        <v>83</v>
      </c>
      <c r="G9" s="124">
        <v>5</v>
      </c>
      <c r="H9" s="125">
        <v>0.0008385416666666667</v>
      </c>
      <c r="I9" s="125">
        <v>0.0012679398148148148</v>
      </c>
      <c r="J9" s="125">
        <v>0.0013836805555555555</v>
      </c>
      <c r="K9" s="125">
        <v>0.0013275462962962963</v>
      </c>
      <c r="L9" s="125">
        <v>0.0013431712962962963</v>
      </c>
      <c r="M9" s="125">
        <v>0.00616087962962963</v>
      </c>
      <c r="N9" s="126">
        <f>IF(B9="-","-",IF(NOT(O9="L")=TRUE,"-",100-COUNTIF($O$9:O9,"L")+1))</f>
        <v>100</v>
      </c>
      <c r="O9" s="44" t="str">
        <f aca="true" t="shared" si="0" ref="O9:O43">IF(D9="-","-",IF(D9="Private Member",IF(COUNTIF($R$6:$R$59,C9)=1,"L","NL"),IF(COUNTIF($Q$6:$Q$59,D9)=1,"L","NL")))</f>
        <v>L</v>
      </c>
      <c r="P9" s="46"/>
      <c r="Q9" s="89" t="s">
        <v>170</v>
      </c>
      <c r="R9" s="88" t="s">
        <v>171</v>
      </c>
      <c r="V9" s="46"/>
    </row>
    <row r="10" spans="1:22" ht="13.5" customHeight="1">
      <c r="A10" s="60">
        <v>2</v>
      </c>
      <c r="B10" s="2">
        <v>214</v>
      </c>
      <c r="C10" s="2" t="s">
        <v>84</v>
      </c>
      <c r="D10" s="2" t="s">
        <v>54</v>
      </c>
      <c r="E10" s="2" t="s">
        <v>189</v>
      </c>
      <c r="F10" s="2" t="s">
        <v>83</v>
      </c>
      <c r="G10" s="2">
        <v>5</v>
      </c>
      <c r="H10" s="93">
        <v>0.0009490740740740741</v>
      </c>
      <c r="I10" s="93">
        <v>0.0012876157407407406</v>
      </c>
      <c r="J10" s="93">
        <v>0.0013935185185185188</v>
      </c>
      <c r="K10" s="93">
        <v>0.0014415509259259258</v>
      </c>
      <c r="L10" s="93">
        <v>0.0014039351851851851</v>
      </c>
      <c r="M10" s="93">
        <v>0.006475694444444444</v>
      </c>
      <c r="N10" s="47">
        <f>IF(B10="-","-",IF(NOT(O10="L")=TRUE,"-",100-COUNTIF($O$9:O10,"L")+1))</f>
        <v>99</v>
      </c>
      <c r="O10" s="44" t="str">
        <f t="shared" si="0"/>
        <v>L</v>
      </c>
      <c r="P10" s="46"/>
      <c r="Q10" s="89" t="s">
        <v>4</v>
      </c>
      <c r="R10" s="88" t="s">
        <v>172</v>
      </c>
      <c r="V10" s="46"/>
    </row>
    <row r="11" spans="1:22" ht="13.5" customHeight="1">
      <c r="A11" s="60">
        <v>3</v>
      </c>
      <c r="B11" s="2">
        <v>201</v>
      </c>
      <c r="C11" s="2" t="s">
        <v>89</v>
      </c>
      <c r="D11" s="2" t="s">
        <v>54</v>
      </c>
      <c r="E11" s="2" t="s">
        <v>189</v>
      </c>
      <c r="F11" s="2" t="s">
        <v>83</v>
      </c>
      <c r="G11" s="2">
        <v>5</v>
      </c>
      <c r="H11" s="93">
        <v>0.0009675925925925925</v>
      </c>
      <c r="I11" s="93">
        <v>0.0013437500000000001</v>
      </c>
      <c r="J11" s="93">
        <v>0.0014322916666666668</v>
      </c>
      <c r="K11" s="93">
        <v>0.0014606481481481482</v>
      </c>
      <c r="L11" s="93">
        <v>0.001396990740740741</v>
      </c>
      <c r="M11" s="93">
        <v>0.006601273148148148</v>
      </c>
      <c r="N11" s="47">
        <f>IF(B11="-","-",IF(NOT(O11="L")=TRUE,"-",100-COUNTIF($O$9:O11,"L")+1))</f>
        <v>98</v>
      </c>
      <c r="O11" s="44" t="str">
        <f t="shared" si="0"/>
        <v>L</v>
      </c>
      <c r="P11" s="46"/>
      <c r="Q11" s="89" t="s">
        <v>54</v>
      </c>
      <c r="R11" s="88" t="s">
        <v>63</v>
      </c>
      <c r="V11" s="46"/>
    </row>
    <row r="12" spans="1:22" ht="13.5" customHeight="1">
      <c r="A12" s="60">
        <v>4</v>
      </c>
      <c r="B12" s="2">
        <v>211</v>
      </c>
      <c r="C12" s="2" t="s">
        <v>93</v>
      </c>
      <c r="D12" s="2" t="s">
        <v>4</v>
      </c>
      <c r="E12" s="2" t="s">
        <v>189</v>
      </c>
      <c r="F12" s="2" t="s">
        <v>83</v>
      </c>
      <c r="G12" s="2">
        <v>5</v>
      </c>
      <c r="H12" s="93">
        <v>0.0008640046296296296</v>
      </c>
      <c r="I12" s="93">
        <v>0.001365740740740741</v>
      </c>
      <c r="J12" s="93">
        <v>0.0014797453703703702</v>
      </c>
      <c r="K12" s="93">
        <v>0.0014687500000000002</v>
      </c>
      <c r="L12" s="93">
        <v>0.0014415509259259258</v>
      </c>
      <c r="M12" s="93">
        <v>0.006619791666666667</v>
      </c>
      <c r="N12" s="47">
        <f>IF(B12="-","-",IF(NOT(O12="L")=TRUE,"-",100-COUNTIF($O$9:O12,"L")+1))</f>
        <v>97</v>
      </c>
      <c r="O12" s="44" t="str">
        <f t="shared" si="0"/>
        <v>L</v>
      </c>
      <c r="P12" s="46"/>
      <c r="Q12" s="89" t="s">
        <v>56</v>
      </c>
      <c r="R12" s="88" t="s">
        <v>173</v>
      </c>
      <c r="V12" s="46"/>
    </row>
    <row r="13" spans="1:22" ht="13.5" customHeight="1">
      <c r="A13" s="60">
        <v>5</v>
      </c>
      <c r="B13" s="2">
        <v>209</v>
      </c>
      <c r="C13" s="2" t="s">
        <v>94</v>
      </c>
      <c r="D13" s="2" t="s">
        <v>54</v>
      </c>
      <c r="E13" s="2" t="s">
        <v>189</v>
      </c>
      <c r="F13" s="2" t="s">
        <v>83</v>
      </c>
      <c r="G13" s="2">
        <v>5</v>
      </c>
      <c r="H13" s="93">
        <v>0.0009878472222222222</v>
      </c>
      <c r="I13" s="93">
        <v>0.001381365740740741</v>
      </c>
      <c r="J13" s="93">
        <v>0.001392361111111111</v>
      </c>
      <c r="K13" s="93">
        <v>0.0014890046296296294</v>
      </c>
      <c r="L13" s="93">
        <v>0.0014427083333333334</v>
      </c>
      <c r="M13" s="93">
        <v>0.006693287037037037</v>
      </c>
      <c r="N13" s="47">
        <f>IF(B13="-","-",IF(NOT(O13="L")=TRUE,"-",100-COUNTIF($O$9:O13,"L")+1))</f>
        <v>96</v>
      </c>
      <c r="O13" s="44" t="str">
        <f t="shared" si="0"/>
        <v>L</v>
      </c>
      <c r="P13" s="46"/>
      <c r="Q13" s="89" t="s">
        <v>174</v>
      </c>
      <c r="R13" s="88" t="s">
        <v>175</v>
      </c>
      <c r="V13" s="46"/>
    </row>
    <row r="14" spans="1:22" ht="13.5" customHeight="1">
      <c r="A14" s="60">
        <v>6</v>
      </c>
      <c r="B14" s="2">
        <v>234</v>
      </c>
      <c r="C14" s="2" t="s">
        <v>90</v>
      </c>
      <c r="D14" s="2" t="s">
        <v>25</v>
      </c>
      <c r="E14" s="2" t="s">
        <v>189</v>
      </c>
      <c r="F14" s="2" t="s">
        <v>83</v>
      </c>
      <c r="G14" s="2">
        <v>5</v>
      </c>
      <c r="H14" s="93">
        <v>0.0009288194444444444</v>
      </c>
      <c r="I14" s="93">
        <v>0.0014033564814814818</v>
      </c>
      <c r="J14" s="93">
        <v>0.0015202546296296294</v>
      </c>
      <c r="K14" s="93">
        <v>0.0015885416666666667</v>
      </c>
      <c r="L14" s="93">
        <v>0.0015497685185185182</v>
      </c>
      <c r="M14" s="93">
        <v>0.006990740740740741</v>
      </c>
      <c r="N14" s="47">
        <f>IF(B14="-","-",IF(NOT(O14="L")=TRUE,"-",100-COUNTIF($O$9:O14,"L")+1))</f>
        <v>95</v>
      </c>
      <c r="O14" s="44" t="str">
        <f t="shared" si="0"/>
        <v>L</v>
      </c>
      <c r="P14" s="46"/>
      <c r="Q14" s="89" t="s">
        <v>74</v>
      </c>
      <c r="R14" s="88" t="s">
        <v>176</v>
      </c>
      <c r="V14" s="46"/>
    </row>
    <row r="15" spans="1:22" ht="13.5" customHeight="1">
      <c r="A15" s="60">
        <v>7</v>
      </c>
      <c r="B15" s="2">
        <v>213</v>
      </c>
      <c r="C15" s="2" t="s">
        <v>96</v>
      </c>
      <c r="D15" s="2" t="s">
        <v>25</v>
      </c>
      <c r="E15" s="2" t="s">
        <v>189</v>
      </c>
      <c r="F15" s="2" t="s">
        <v>83</v>
      </c>
      <c r="G15" s="2">
        <v>5</v>
      </c>
      <c r="H15" s="93">
        <v>0.0009664351851851852</v>
      </c>
      <c r="I15" s="93">
        <v>0.0014149305555555556</v>
      </c>
      <c r="J15" s="93">
        <v>0.001586226851851852</v>
      </c>
      <c r="K15" s="93">
        <v>0.0016545138888888887</v>
      </c>
      <c r="L15" s="93">
        <v>0.001529513888888889</v>
      </c>
      <c r="M15" s="93">
        <v>0.007151620370370371</v>
      </c>
      <c r="N15" s="47">
        <f>IF(B15="-","-",IF(NOT(O15="L")=TRUE,"-",100-COUNTIF($O$9:O15,"L")+1))</f>
        <v>94</v>
      </c>
      <c r="O15" s="44" t="str">
        <f t="shared" si="0"/>
        <v>L</v>
      </c>
      <c r="P15" s="46"/>
      <c r="Q15" s="89" t="s">
        <v>36</v>
      </c>
      <c r="R15" s="88" t="s">
        <v>177</v>
      </c>
      <c r="V15" s="46"/>
    </row>
    <row r="16" spans="1:22" ht="13.5" customHeight="1">
      <c r="A16" s="60">
        <v>8</v>
      </c>
      <c r="B16" s="2">
        <v>216</v>
      </c>
      <c r="C16" s="2" t="s">
        <v>91</v>
      </c>
      <c r="D16" s="2" t="s">
        <v>4</v>
      </c>
      <c r="E16" s="2" t="s">
        <v>189</v>
      </c>
      <c r="F16" s="2" t="s">
        <v>83</v>
      </c>
      <c r="G16" s="2">
        <v>5</v>
      </c>
      <c r="H16" s="93">
        <v>0.0009490740740740741</v>
      </c>
      <c r="I16" s="93">
        <v>0.0016163194444444445</v>
      </c>
      <c r="J16" s="93">
        <v>0.0016087962962962963</v>
      </c>
      <c r="K16" s="93">
        <v>0.0015775462962962963</v>
      </c>
      <c r="L16" s="93">
        <v>0.001601273148148148</v>
      </c>
      <c r="M16" s="93">
        <v>0.00735300925925926</v>
      </c>
      <c r="N16" s="47">
        <f>IF(B16="-","-",IF(NOT(O16="L")=TRUE,"-",100-COUNTIF($O$9:O16,"L")+1))</f>
        <v>93</v>
      </c>
      <c r="O16" s="44" t="str">
        <f t="shared" si="0"/>
        <v>L</v>
      </c>
      <c r="P16" s="46"/>
      <c r="Q16" s="89" t="s">
        <v>46</v>
      </c>
      <c r="R16" s="87"/>
      <c r="V16" s="46"/>
    </row>
    <row r="17" spans="1:22" ht="13.5" customHeight="1">
      <c r="A17" s="60">
        <v>9</v>
      </c>
      <c r="B17" s="2">
        <v>227</v>
      </c>
      <c r="C17" s="2" t="s">
        <v>214</v>
      </c>
      <c r="D17" s="2" t="s">
        <v>60</v>
      </c>
      <c r="E17" s="2" t="s">
        <v>189</v>
      </c>
      <c r="F17" s="2" t="s">
        <v>83</v>
      </c>
      <c r="G17" s="2">
        <v>5</v>
      </c>
      <c r="H17" s="93">
        <v>0.0010399305555555557</v>
      </c>
      <c r="I17" s="93">
        <v>0.0015069444444444444</v>
      </c>
      <c r="J17" s="93">
        <v>0.0016226851851851853</v>
      </c>
      <c r="K17" s="93">
        <v>0.0016429398148148147</v>
      </c>
      <c r="L17" s="93">
        <v>0.0016574074074074076</v>
      </c>
      <c r="M17" s="93">
        <v>0.007469907407407407</v>
      </c>
      <c r="N17" s="47">
        <f>IF(B17="-","-",IF(NOT(O17="L")=TRUE,"-",100-COUNTIF($O$9:O17,"L")+1))</f>
        <v>92</v>
      </c>
      <c r="O17" s="44" t="str">
        <f t="shared" si="0"/>
        <v>L</v>
      </c>
      <c r="P17" s="46"/>
      <c r="Q17" s="89" t="s">
        <v>178</v>
      </c>
      <c r="R17" s="87"/>
      <c r="V17" s="46"/>
    </row>
    <row r="18" spans="1:22" ht="13.5" customHeight="1">
      <c r="A18" s="60">
        <v>10</v>
      </c>
      <c r="B18" s="2">
        <v>206</v>
      </c>
      <c r="C18" s="2" t="s">
        <v>92</v>
      </c>
      <c r="D18" s="2" t="s">
        <v>183</v>
      </c>
      <c r="E18" s="2" t="s">
        <v>189</v>
      </c>
      <c r="F18" s="2" t="s">
        <v>83</v>
      </c>
      <c r="G18" s="2">
        <v>5</v>
      </c>
      <c r="H18" s="93">
        <v>0.001092013888888889</v>
      </c>
      <c r="I18" s="93">
        <v>0.0015156250000000003</v>
      </c>
      <c r="J18" s="93">
        <v>0.001640625</v>
      </c>
      <c r="K18" s="93">
        <v>0.0016487268518518517</v>
      </c>
      <c r="L18" s="93">
        <v>0.001583912037037037</v>
      </c>
      <c r="M18" s="93">
        <v>0.007480902777777778</v>
      </c>
      <c r="N18" s="47">
        <f>IF(B18="-","-",IF(NOT(O18="L")=TRUE,"-",100-COUNTIF($O$9:O18,"L")+1))</f>
        <v>91</v>
      </c>
      <c r="O18" s="44" t="str">
        <f t="shared" si="0"/>
        <v>L</v>
      </c>
      <c r="P18" s="46"/>
      <c r="Q18" s="89" t="s">
        <v>179</v>
      </c>
      <c r="R18" s="87"/>
      <c r="V18" s="46"/>
    </row>
    <row r="19" spans="1:22" ht="13.5" customHeight="1">
      <c r="A19" s="60">
        <v>11</v>
      </c>
      <c r="B19" s="2">
        <v>235</v>
      </c>
      <c r="C19" s="2" t="s">
        <v>268</v>
      </c>
      <c r="D19" s="2" t="s">
        <v>4</v>
      </c>
      <c r="E19" s="2" t="s">
        <v>189</v>
      </c>
      <c r="F19" s="2" t="s">
        <v>83</v>
      </c>
      <c r="G19" s="2">
        <v>5</v>
      </c>
      <c r="H19" s="93">
        <v>0.0012436342592592594</v>
      </c>
      <c r="I19" s="93">
        <v>0.0016001157407407407</v>
      </c>
      <c r="J19" s="93">
        <v>0.0016064814814814815</v>
      </c>
      <c r="K19" s="93">
        <v>0.0016151620370370371</v>
      </c>
      <c r="L19" s="93">
        <v>0.0015277777777777779</v>
      </c>
      <c r="M19" s="93">
        <v>0.007593171296296296</v>
      </c>
      <c r="N19" s="47">
        <f>IF(B19="-","-",IF(NOT(O19="L")=TRUE,"-",100-COUNTIF($O$9:O19,"L")+1))</f>
        <v>90</v>
      </c>
      <c r="O19" s="44" t="str">
        <f t="shared" si="0"/>
        <v>L</v>
      </c>
      <c r="P19" s="46"/>
      <c r="Q19" s="89" t="s">
        <v>180</v>
      </c>
      <c r="R19" s="87"/>
      <c r="V19" s="46"/>
    </row>
    <row r="20" spans="1:22" ht="13.5" customHeight="1">
      <c r="A20" s="60">
        <v>12</v>
      </c>
      <c r="B20" s="2">
        <v>238</v>
      </c>
      <c r="C20" s="2" t="s">
        <v>325</v>
      </c>
      <c r="D20" s="2" t="s">
        <v>30</v>
      </c>
      <c r="E20" s="2" t="s">
        <v>189</v>
      </c>
      <c r="F20" s="2" t="s">
        <v>83</v>
      </c>
      <c r="G20" s="2">
        <v>5</v>
      </c>
      <c r="H20" s="93">
        <v>0.0010729166666666667</v>
      </c>
      <c r="I20" s="93">
        <v>0.0015844907407407407</v>
      </c>
      <c r="J20" s="93">
        <v>0.001625</v>
      </c>
      <c r="K20" s="93">
        <v>0.0017638888888888888</v>
      </c>
      <c r="L20" s="93">
        <v>0.0016261574074074075</v>
      </c>
      <c r="M20" s="93">
        <v>0.007672453703703705</v>
      </c>
      <c r="N20" s="47">
        <f>IF(B20="-","-",IF(NOT(O20="L")=TRUE,"-",100-COUNTIF($O$9:O20,"L")+1))</f>
        <v>89</v>
      </c>
      <c r="O20" s="44" t="str">
        <f t="shared" si="0"/>
        <v>L</v>
      </c>
      <c r="P20" s="46"/>
      <c r="Q20" s="89" t="s">
        <v>49</v>
      </c>
      <c r="R20" s="87"/>
      <c r="V20" s="46"/>
    </row>
    <row r="21" spans="1:22" ht="13.5" customHeight="1">
      <c r="A21" s="60">
        <v>13</v>
      </c>
      <c r="B21" s="2">
        <v>236</v>
      </c>
      <c r="C21" s="2" t="s">
        <v>117</v>
      </c>
      <c r="D21" s="2" t="s">
        <v>42</v>
      </c>
      <c r="E21" s="2" t="s">
        <v>189</v>
      </c>
      <c r="F21" s="2" t="s">
        <v>83</v>
      </c>
      <c r="G21" s="2">
        <v>5</v>
      </c>
      <c r="H21" s="93">
        <v>0.0011666666666666668</v>
      </c>
      <c r="I21" s="93">
        <v>0.001590277777777778</v>
      </c>
      <c r="J21" s="93">
        <v>0.0016354166666666667</v>
      </c>
      <c r="K21" s="93">
        <v>0.0018032407407407407</v>
      </c>
      <c r="L21" s="93">
        <v>0.001765625</v>
      </c>
      <c r="M21" s="93">
        <v>0.007961226851851853</v>
      </c>
      <c r="N21" s="47">
        <f>IF(B21="-","-",IF(NOT(O21="L")=TRUE,"-",100-COUNTIF($O$9:O21,"L")+1))</f>
        <v>88</v>
      </c>
      <c r="O21" s="44" t="str">
        <f t="shared" si="0"/>
        <v>L</v>
      </c>
      <c r="P21" s="46"/>
      <c r="Q21" t="s">
        <v>181</v>
      </c>
      <c r="R21" s="87"/>
      <c r="V21" s="46"/>
    </row>
    <row r="22" spans="1:22" ht="13.5" customHeight="1">
      <c r="A22" s="60">
        <v>14</v>
      </c>
      <c r="B22" s="2">
        <v>242</v>
      </c>
      <c r="C22" s="2" t="s">
        <v>193</v>
      </c>
      <c r="D22" s="2" t="s">
        <v>85</v>
      </c>
      <c r="E22" s="2" t="s">
        <v>189</v>
      </c>
      <c r="F22" s="2" t="s">
        <v>83</v>
      </c>
      <c r="G22" s="2">
        <v>4</v>
      </c>
      <c r="H22" s="93">
        <v>0.0012430555555555556</v>
      </c>
      <c r="I22" s="93">
        <v>0.0016770833333333334</v>
      </c>
      <c r="J22" s="93">
        <v>0.0016163194444444445</v>
      </c>
      <c r="K22" s="93">
        <v>0.0017118055555555556</v>
      </c>
      <c r="L22" s="2"/>
      <c r="M22" s="93">
        <v>0.006248263888888889</v>
      </c>
      <c r="N22" s="47" t="str">
        <f>IF(B22="-","-",IF(NOT(O22="L")=TRUE,"-",100-COUNTIF($O$9:O22,"L")+1))</f>
        <v>-</v>
      </c>
      <c r="O22" s="44" t="str">
        <f t="shared" si="0"/>
        <v>NL</v>
      </c>
      <c r="P22" s="46"/>
      <c r="Q22" s="89" t="s">
        <v>57</v>
      </c>
      <c r="R22" s="87"/>
      <c r="V22" s="46"/>
    </row>
    <row r="23" spans="1:22" ht="13.5" customHeight="1">
      <c r="A23" s="60">
        <v>15</v>
      </c>
      <c r="B23" s="2">
        <v>229</v>
      </c>
      <c r="C23" s="2" t="s">
        <v>115</v>
      </c>
      <c r="D23" s="2" t="s">
        <v>54</v>
      </c>
      <c r="E23" s="2" t="s">
        <v>189</v>
      </c>
      <c r="F23" s="2" t="s">
        <v>83</v>
      </c>
      <c r="G23" s="2">
        <v>4</v>
      </c>
      <c r="H23" s="93">
        <v>0.0012627314814814814</v>
      </c>
      <c r="I23" s="93">
        <v>0.0016024305555555557</v>
      </c>
      <c r="J23" s="93">
        <v>0.0016302083333333333</v>
      </c>
      <c r="K23" s="93">
        <v>0.001757523148148148</v>
      </c>
      <c r="L23" s="2"/>
      <c r="M23" s="93">
        <v>0.006252893518518519</v>
      </c>
      <c r="N23" s="47">
        <f>IF(B23="-","-",IF(NOT(O23="L")=TRUE,"-",100-COUNTIF($O$9:O23,"L")+1))</f>
        <v>87</v>
      </c>
      <c r="O23" s="44" t="str">
        <f t="shared" si="0"/>
        <v>L</v>
      </c>
      <c r="P23" s="46"/>
      <c r="Q23" s="89" t="s">
        <v>182</v>
      </c>
      <c r="R23" s="82"/>
      <c r="V23" s="46"/>
    </row>
    <row r="24" spans="1:22" ht="13.5" customHeight="1">
      <c r="A24" s="60">
        <v>16</v>
      </c>
      <c r="B24" s="2">
        <v>208</v>
      </c>
      <c r="C24" s="2" t="s">
        <v>105</v>
      </c>
      <c r="D24" s="2" t="s">
        <v>25</v>
      </c>
      <c r="E24" s="2" t="s">
        <v>189</v>
      </c>
      <c r="F24" s="2" t="s">
        <v>83</v>
      </c>
      <c r="G24" s="2">
        <v>4</v>
      </c>
      <c r="H24" s="93">
        <v>0.0012424768518518518</v>
      </c>
      <c r="I24" s="93">
        <v>0.0016574074074074076</v>
      </c>
      <c r="J24" s="93">
        <v>0.0016915509259259256</v>
      </c>
      <c r="K24" s="93">
        <v>0.0017314814814814814</v>
      </c>
      <c r="L24" s="2"/>
      <c r="M24" s="93">
        <v>0.006322916666666667</v>
      </c>
      <c r="N24" s="47">
        <f>IF(B24="-","-",IF(NOT(O24="L")=TRUE,"-",100-COUNTIF($O$9:O24,"L")+1))</f>
        <v>86</v>
      </c>
      <c r="O24" s="44" t="str">
        <f t="shared" si="0"/>
        <v>L</v>
      </c>
      <c r="P24" s="46"/>
      <c r="Q24" s="89" t="s">
        <v>51</v>
      </c>
      <c r="R24" s="82"/>
      <c r="V24" s="46"/>
    </row>
    <row r="25" spans="1:22" ht="13.5" customHeight="1">
      <c r="A25" s="60">
        <v>17</v>
      </c>
      <c r="B25" s="2">
        <v>228</v>
      </c>
      <c r="C25" s="2" t="s">
        <v>259</v>
      </c>
      <c r="D25" s="2" t="s">
        <v>25</v>
      </c>
      <c r="E25" s="2" t="s">
        <v>194</v>
      </c>
      <c r="F25" s="2" t="s">
        <v>114</v>
      </c>
      <c r="G25" s="2">
        <v>4</v>
      </c>
      <c r="H25" s="93">
        <v>0.0013362268518518521</v>
      </c>
      <c r="I25" s="93">
        <v>0.0016741898148148148</v>
      </c>
      <c r="J25" s="93">
        <v>0.0016921296296296296</v>
      </c>
      <c r="K25" s="93">
        <v>0.0016956018518518518</v>
      </c>
      <c r="L25" s="2"/>
      <c r="M25" s="93">
        <v>0.0063981481481481485</v>
      </c>
      <c r="N25" s="47">
        <f>IF(B25="-","-",IF(NOT(O25="L")=TRUE,"-",100-COUNTIF($O$9:O25,"L")+1))</f>
        <v>85</v>
      </c>
      <c r="O25" s="44" t="str">
        <f t="shared" si="0"/>
        <v>L</v>
      </c>
      <c r="P25" s="46"/>
      <c r="Q25" s="89" t="s">
        <v>34</v>
      </c>
      <c r="R25" s="82"/>
      <c r="V25" s="46"/>
    </row>
    <row r="26" spans="1:22" ht="13.5" customHeight="1">
      <c r="A26" s="60">
        <v>18</v>
      </c>
      <c r="B26" s="2">
        <v>202</v>
      </c>
      <c r="C26" s="2" t="s">
        <v>110</v>
      </c>
      <c r="D26" s="2" t="s">
        <v>25</v>
      </c>
      <c r="E26" s="2" t="s">
        <v>189</v>
      </c>
      <c r="F26" s="2" t="s">
        <v>83</v>
      </c>
      <c r="G26" s="2">
        <v>4</v>
      </c>
      <c r="H26" s="93">
        <v>0.001371527777777778</v>
      </c>
      <c r="I26" s="93">
        <v>0.0016834490740740742</v>
      </c>
      <c r="J26" s="93">
        <v>0.0016672453703703704</v>
      </c>
      <c r="K26" s="93">
        <v>0.0016967592592592592</v>
      </c>
      <c r="L26" s="2"/>
      <c r="M26" s="93">
        <v>0.006418981481481481</v>
      </c>
      <c r="N26" s="47">
        <f>IF(B26="-","-",IF(NOT(O26="L")=TRUE,"-",100-COUNTIF($O$9:O26,"L")+1))</f>
        <v>84</v>
      </c>
      <c r="O26" s="44" t="str">
        <f t="shared" si="0"/>
        <v>L</v>
      </c>
      <c r="P26" s="46"/>
      <c r="Q26" s="89" t="s">
        <v>48</v>
      </c>
      <c r="R26" s="82"/>
      <c r="V26" s="46"/>
    </row>
    <row r="27" spans="1:22" ht="13.5" customHeight="1">
      <c r="A27" s="60">
        <v>19</v>
      </c>
      <c r="B27" s="2">
        <v>217</v>
      </c>
      <c r="C27" s="2" t="s">
        <v>327</v>
      </c>
      <c r="D27" s="2" t="s">
        <v>328</v>
      </c>
      <c r="E27" s="2" t="s">
        <v>189</v>
      </c>
      <c r="F27" s="2" t="s">
        <v>83</v>
      </c>
      <c r="G27" s="2">
        <v>4</v>
      </c>
      <c r="H27" s="93">
        <v>0.0011493055555555555</v>
      </c>
      <c r="I27" s="93">
        <v>0.0018067129629629629</v>
      </c>
      <c r="J27" s="93">
        <v>0.0017511574074074072</v>
      </c>
      <c r="K27" s="93">
        <v>0.0018750000000000001</v>
      </c>
      <c r="L27" s="2"/>
      <c r="M27" s="93">
        <v>0.006582175925925926</v>
      </c>
      <c r="N27" s="47" t="str">
        <f>IF(B27="-","-",IF(NOT(O27="L")=TRUE,"-",100-COUNTIF($O$9:O27,"L")+1))</f>
        <v>-</v>
      </c>
      <c r="O27" s="44" t="str">
        <f t="shared" si="0"/>
        <v>NL</v>
      </c>
      <c r="P27" s="46"/>
      <c r="Q27" s="89" t="s">
        <v>42</v>
      </c>
      <c r="R27" s="82"/>
      <c r="V27" s="46"/>
    </row>
    <row r="28" spans="1:22" ht="13.5" customHeight="1">
      <c r="A28" s="60">
        <v>20</v>
      </c>
      <c r="B28" s="2">
        <v>212</v>
      </c>
      <c r="C28" s="2" t="s">
        <v>314</v>
      </c>
      <c r="D28" s="2" t="s">
        <v>50</v>
      </c>
      <c r="E28" s="2" t="s">
        <v>189</v>
      </c>
      <c r="F28" s="2" t="s">
        <v>83</v>
      </c>
      <c r="G28" s="2">
        <v>4</v>
      </c>
      <c r="H28" s="93">
        <v>0.0014490740740740742</v>
      </c>
      <c r="I28" s="93">
        <v>0.0017123842592592592</v>
      </c>
      <c r="J28" s="93">
        <v>0.0017476851851851852</v>
      </c>
      <c r="K28" s="93">
        <v>0.001726273148148148</v>
      </c>
      <c r="L28" s="2"/>
      <c r="M28" s="93">
        <v>0.006635416666666667</v>
      </c>
      <c r="N28" s="47" t="str">
        <f>IF(B28="-","-",IF(NOT(O28="L")=TRUE,"-",100-COUNTIF($O$9:O28,"L")+1))</f>
        <v>-</v>
      </c>
      <c r="O28" s="44" t="str">
        <f t="shared" si="0"/>
        <v>NL</v>
      </c>
      <c r="P28" s="46"/>
      <c r="Q28" s="89" t="s">
        <v>47</v>
      </c>
      <c r="R28" s="82"/>
      <c r="V28" s="46"/>
    </row>
    <row r="29" spans="1:22" ht="13.5" customHeight="1">
      <c r="A29" s="60">
        <v>21</v>
      </c>
      <c r="B29" s="2">
        <v>224</v>
      </c>
      <c r="C29" s="2" t="s">
        <v>111</v>
      </c>
      <c r="D29" s="2" t="s">
        <v>60</v>
      </c>
      <c r="E29" s="2" t="s">
        <v>189</v>
      </c>
      <c r="F29" s="2" t="s">
        <v>83</v>
      </c>
      <c r="G29" s="2">
        <v>4</v>
      </c>
      <c r="H29" s="93">
        <v>0.0013368055555555555</v>
      </c>
      <c r="I29" s="93">
        <v>0.0018547453703703703</v>
      </c>
      <c r="J29" s="93">
        <v>0.0018454861111111111</v>
      </c>
      <c r="K29" s="93">
        <v>0.0018252314814814815</v>
      </c>
      <c r="L29" s="2"/>
      <c r="M29" s="93">
        <v>0.0068622685185185175</v>
      </c>
      <c r="N29" s="47">
        <f>IF(B29="-","-",IF(NOT(O29="L")=TRUE,"-",100-COUNTIF($O$9:O29,"L")+1))</f>
        <v>83</v>
      </c>
      <c r="O29" s="44" t="str">
        <f t="shared" si="0"/>
        <v>L</v>
      </c>
      <c r="P29" s="46"/>
      <c r="Q29" s="89" t="s">
        <v>38</v>
      </c>
      <c r="R29" s="82"/>
      <c r="V29" s="46"/>
    </row>
    <row r="30" spans="1:22" ht="13.5" customHeight="1">
      <c r="A30" s="60">
        <v>22</v>
      </c>
      <c r="B30" s="2">
        <v>225</v>
      </c>
      <c r="C30" s="2" t="s">
        <v>216</v>
      </c>
      <c r="D30" s="2" t="s">
        <v>4</v>
      </c>
      <c r="E30" s="2" t="s">
        <v>194</v>
      </c>
      <c r="F30" s="2" t="s">
        <v>114</v>
      </c>
      <c r="G30" s="2">
        <v>4</v>
      </c>
      <c r="H30" s="93">
        <v>0.0014791666666666666</v>
      </c>
      <c r="I30" s="93">
        <v>0.0018391203703703703</v>
      </c>
      <c r="J30" s="93">
        <v>0.0018686342592592593</v>
      </c>
      <c r="K30" s="93">
        <v>0.0017818287037037039</v>
      </c>
      <c r="L30" s="2"/>
      <c r="M30" s="93">
        <v>0.00696875</v>
      </c>
      <c r="N30" s="47">
        <f>IF(B30="-","-",IF(NOT(O30="L")=TRUE,"-",100-COUNTIF($O$9:O30,"L")+1))</f>
        <v>82</v>
      </c>
      <c r="O30" s="44" t="str">
        <f t="shared" si="0"/>
        <v>L</v>
      </c>
      <c r="P30" s="46"/>
      <c r="Q30" s="89" t="s">
        <v>183</v>
      </c>
      <c r="R30" s="82"/>
      <c r="V30" s="46"/>
    </row>
    <row r="31" spans="1:22" ht="13.5" customHeight="1">
      <c r="A31" s="60">
        <v>23</v>
      </c>
      <c r="B31" s="2">
        <v>237</v>
      </c>
      <c r="C31" s="2" t="s">
        <v>329</v>
      </c>
      <c r="D31" s="2" t="s">
        <v>85</v>
      </c>
      <c r="E31" s="2" t="s">
        <v>189</v>
      </c>
      <c r="F31" s="2" t="s">
        <v>83</v>
      </c>
      <c r="G31" s="2">
        <v>4</v>
      </c>
      <c r="H31" s="93">
        <v>0.0014623842592592594</v>
      </c>
      <c r="I31" s="93">
        <v>0.0018466435185185185</v>
      </c>
      <c r="J31" s="93">
        <v>0.0018547453703703703</v>
      </c>
      <c r="K31" s="93">
        <v>0.0018153935185185185</v>
      </c>
      <c r="L31" s="2"/>
      <c r="M31" s="93">
        <v>0.006979166666666667</v>
      </c>
      <c r="N31" s="47" t="str">
        <f>IF(B31="-","-",IF(NOT(O31="L")=TRUE,"-",100-COUNTIF($O$9:O31,"L")+1))</f>
        <v>-</v>
      </c>
      <c r="O31" s="44" t="str">
        <f t="shared" si="0"/>
        <v>NL</v>
      </c>
      <c r="P31" s="46"/>
      <c r="Q31" s="89" t="s">
        <v>35</v>
      </c>
      <c r="R31" s="82"/>
      <c r="V31" s="46"/>
    </row>
    <row r="32" spans="1:22" ht="13.5" customHeight="1">
      <c r="A32" s="60">
        <v>24</v>
      </c>
      <c r="B32" s="2">
        <v>241</v>
      </c>
      <c r="C32" s="2" t="s">
        <v>326</v>
      </c>
      <c r="D32" s="2" t="s">
        <v>42</v>
      </c>
      <c r="E32" s="2" t="s">
        <v>189</v>
      </c>
      <c r="F32" s="2" t="s">
        <v>83</v>
      </c>
      <c r="G32" s="2">
        <v>4</v>
      </c>
      <c r="H32" s="93">
        <v>0.0011851851851851852</v>
      </c>
      <c r="I32" s="93">
        <v>0.0021180555555555553</v>
      </c>
      <c r="J32" s="93">
        <v>0.0020439814814814813</v>
      </c>
      <c r="K32" s="93">
        <v>0.001935185185185185</v>
      </c>
      <c r="L32" s="2"/>
      <c r="M32" s="93">
        <v>0.007282407407407408</v>
      </c>
      <c r="N32" s="47">
        <f>IF(B32="-","-",IF(NOT(O32="L")=TRUE,"-",100-COUNTIF($O$9:O32,"L")+1))</f>
        <v>81</v>
      </c>
      <c r="O32" s="44" t="str">
        <f t="shared" si="0"/>
        <v>L</v>
      </c>
      <c r="P32" s="46"/>
      <c r="Q32" s="89" t="s">
        <v>59</v>
      </c>
      <c r="R32" s="82"/>
      <c r="V32" s="46"/>
    </row>
    <row r="33" spans="1:22" ht="13.5" customHeight="1">
      <c r="A33" s="60">
        <v>25</v>
      </c>
      <c r="B33" s="2">
        <v>233</v>
      </c>
      <c r="C33" s="2" t="s">
        <v>101</v>
      </c>
      <c r="D33" s="2" t="s">
        <v>30</v>
      </c>
      <c r="E33" s="2" t="s">
        <v>189</v>
      </c>
      <c r="F33" s="2" t="s">
        <v>83</v>
      </c>
      <c r="G33" s="2">
        <v>4</v>
      </c>
      <c r="H33" s="93">
        <v>0.0012824074074074075</v>
      </c>
      <c r="I33" s="93">
        <v>0.001987268518518519</v>
      </c>
      <c r="J33" s="93">
        <v>0.002017939814814815</v>
      </c>
      <c r="K33" s="93">
        <v>0.0020086805555555557</v>
      </c>
      <c r="L33" s="2"/>
      <c r="M33" s="93">
        <v>0.007296296296296296</v>
      </c>
      <c r="N33" s="47">
        <f>IF(B33="-","-",IF(NOT(O33="L")=TRUE,"-",100-COUNTIF($O$9:O33,"L")+1))</f>
        <v>80</v>
      </c>
      <c r="O33" s="44" t="str">
        <f t="shared" si="0"/>
        <v>L</v>
      </c>
      <c r="P33" s="46"/>
      <c r="Q33" s="87"/>
      <c r="R33" s="82"/>
      <c r="V33" s="46"/>
    </row>
    <row r="34" spans="1:22" ht="13.5" customHeight="1">
      <c r="A34" s="60">
        <v>26</v>
      </c>
      <c r="B34" s="2">
        <v>215</v>
      </c>
      <c r="C34" s="2" t="s">
        <v>112</v>
      </c>
      <c r="D34" s="2" t="s">
        <v>54</v>
      </c>
      <c r="E34" s="2" t="s">
        <v>189</v>
      </c>
      <c r="F34" s="2" t="s">
        <v>83</v>
      </c>
      <c r="G34" s="2">
        <v>4</v>
      </c>
      <c r="H34" s="93">
        <v>0.0015011574074074074</v>
      </c>
      <c r="I34" s="93">
        <v>0.001980902777777778</v>
      </c>
      <c r="J34" s="93">
        <v>0.0020329861111111113</v>
      </c>
      <c r="K34" s="93">
        <v>0.0020758101851851853</v>
      </c>
      <c r="L34" s="2"/>
      <c r="M34" s="93">
        <v>0.007590856481481482</v>
      </c>
      <c r="N34" s="47">
        <f>IF(B34="-","-",IF(NOT(O34="L")=TRUE,"-",100-COUNTIF($O$9:O34,"L")+1))</f>
        <v>79</v>
      </c>
      <c r="O34" s="44" t="str">
        <f t="shared" si="0"/>
        <v>L</v>
      </c>
      <c r="P34" s="46"/>
      <c r="Q34" s="87"/>
      <c r="R34" s="82"/>
      <c r="V34" s="46"/>
    </row>
    <row r="35" spans="1:22" ht="13.5" customHeight="1">
      <c r="A35" s="60">
        <v>27</v>
      </c>
      <c r="B35" s="2">
        <v>226</v>
      </c>
      <c r="C35" s="2" t="s">
        <v>124</v>
      </c>
      <c r="D35" s="2" t="s">
        <v>54</v>
      </c>
      <c r="E35" s="2" t="s">
        <v>189</v>
      </c>
      <c r="F35" s="2" t="s">
        <v>83</v>
      </c>
      <c r="G35" s="2">
        <v>4</v>
      </c>
      <c r="H35" s="93">
        <v>0.0016967592592592592</v>
      </c>
      <c r="I35" s="93">
        <v>0.002017361111111111</v>
      </c>
      <c r="J35" s="93">
        <v>0.0020069444444444444</v>
      </c>
      <c r="K35" s="93">
        <v>0.0019814814814814816</v>
      </c>
      <c r="L35" s="2"/>
      <c r="M35" s="93">
        <v>0.007702546296296297</v>
      </c>
      <c r="N35" s="47">
        <f>IF(B35="-","-",IF(NOT(O35="L")=TRUE,"-",100-COUNTIF($O$9:O35,"L")+1))</f>
        <v>78</v>
      </c>
      <c r="O35" s="44" t="str">
        <f t="shared" si="0"/>
        <v>L</v>
      </c>
      <c r="P35" s="46"/>
      <c r="Q35" s="82"/>
      <c r="R35" s="82"/>
      <c r="V35" s="46"/>
    </row>
    <row r="36" spans="1:22" ht="13.5" customHeight="1">
      <c r="A36" s="60">
        <v>28</v>
      </c>
      <c r="B36" s="2">
        <v>218</v>
      </c>
      <c r="C36" s="2" t="s">
        <v>242</v>
      </c>
      <c r="D36" s="2" t="s">
        <v>243</v>
      </c>
      <c r="E36" s="2" t="s">
        <v>194</v>
      </c>
      <c r="F36" s="2" t="s">
        <v>114</v>
      </c>
      <c r="G36" s="2">
        <v>4</v>
      </c>
      <c r="H36" s="93">
        <v>0.0016151620370370371</v>
      </c>
      <c r="I36" s="93">
        <v>0.002005787037037037</v>
      </c>
      <c r="J36" s="93">
        <v>0.0020208333333333332</v>
      </c>
      <c r="K36" s="93">
        <v>0.0020636574074074073</v>
      </c>
      <c r="L36" s="2"/>
      <c r="M36" s="93">
        <v>0.007705439814814814</v>
      </c>
      <c r="N36" s="47" t="str">
        <f>IF(B36="-","-",IF(NOT(O36="L")=TRUE,"-",100-COUNTIF($O$9:O36,"L")+1))</f>
        <v>-</v>
      </c>
      <c r="O36" s="44" t="str">
        <f t="shared" si="0"/>
        <v>NL</v>
      </c>
      <c r="P36" s="46"/>
      <c r="Q36" s="46"/>
      <c r="R36"/>
      <c r="V36" s="46"/>
    </row>
    <row r="37" spans="1:22" ht="13.5" customHeight="1">
      <c r="A37" s="60">
        <v>29</v>
      </c>
      <c r="B37" s="2">
        <v>204</v>
      </c>
      <c r="C37" s="2" t="s">
        <v>158</v>
      </c>
      <c r="D37" s="2" t="s">
        <v>54</v>
      </c>
      <c r="E37" s="2" t="s">
        <v>189</v>
      </c>
      <c r="F37" s="2" t="s">
        <v>83</v>
      </c>
      <c r="G37" s="2">
        <v>4</v>
      </c>
      <c r="H37" s="93">
        <v>0.0017413194444444444</v>
      </c>
      <c r="I37" s="93">
        <v>0.001987847222222222</v>
      </c>
      <c r="J37" s="93">
        <v>0.0021394675925925925</v>
      </c>
      <c r="K37" s="93">
        <v>0.0022372685185185186</v>
      </c>
      <c r="L37" s="2"/>
      <c r="M37" s="93">
        <v>0.008105902777777778</v>
      </c>
      <c r="N37" s="47">
        <f>IF(B37="-","-",IF(NOT(O37="L")=TRUE,"-",100-COUNTIF($O$9:O37,"L")+1))</f>
        <v>77</v>
      </c>
      <c r="O37" s="44" t="str">
        <f t="shared" si="0"/>
        <v>L</v>
      </c>
      <c r="P37" s="46"/>
      <c r="Q37"/>
      <c r="R37"/>
      <c r="V37" s="46"/>
    </row>
    <row r="38" spans="1:22" ht="13.5" customHeight="1">
      <c r="A38" s="60">
        <v>30</v>
      </c>
      <c r="B38" s="2">
        <v>223</v>
      </c>
      <c r="C38" s="2" t="s">
        <v>315</v>
      </c>
      <c r="D38" s="2" t="s">
        <v>85</v>
      </c>
      <c r="E38" s="2" t="s">
        <v>194</v>
      </c>
      <c r="F38" s="2" t="s">
        <v>114</v>
      </c>
      <c r="G38" s="2">
        <v>4</v>
      </c>
      <c r="H38" s="93">
        <v>0.0014675925925925926</v>
      </c>
      <c r="I38" s="93">
        <v>0.002188078703703704</v>
      </c>
      <c r="J38" s="93">
        <v>0.0023391203703703703</v>
      </c>
      <c r="K38" s="93">
        <v>0.002273726851851852</v>
      </c>
      <c r="L38" s="2"/>
      <c r="M38" s="93">
        <v>0.008268518518518519</v>
      </c>
      <c r="N38" s="47" t="str">
        <f>IF(B38="-","-",IF(NOT(O38="L")=TRUE,"-",100-COUNTIF($O$9:O38,"L")+1))</f>
        <v>-</v>
      </c>
      <c r="O38" s="44" t="str">
        <f t="shared" si="0"/>
        <v>NL</v>
      </c>
      <c r="P38" s="46"/>
      <c r="Q38" s="85" t="s">
        <v>52</v>
      </c>
      <c r="R38"/>
      <c r="V38" s="46"/>
    </row>
    <row r="39" spans="1:22" ht="13.5" customHeight="1">
      <c r="A39" s="60">
        <v>31</v>
      </c>
      <c r="B39" s="2">
        <v>231</v>
      </c>
      <c r="C39" s="2" t="s">
        <v>198</v>
      </c>
      <c r="D39" s="2" t="s">
        <v>85</v>
      </c>
      <c r="E39" s="2" t="s">
        <v>189</v>
      </c>
      <c r="F39" s="2" t="s">
        <v>83</v>
      </c>
      <c r="G39" s="2">
        <v>4</v>
      </c>
      <c r="H39" s="93">
        <v>0.0016672453703703704</v>
      </c>
      <c r="I39" s="93">
        <v>0.0022847222222222223</v>
      </c>
      <c r="J39" s="93">
        <v>0.0022094907407407406</v>
      </c>
      <c r="K39" s="93">
        <v>0.002123263888888889</v>
      </c>
      <c r="L39" s="2"/>
      <c r="M39" s="93">
        <v>0.008284722222222223</v>
      </c>
      <c r="N39" s="47" t="str">
        <f>IF(B39="-","-",IF(NOT(O39="L")=TRUE,"-",100-COUNTIF($O$9:O39,"L")+1))</f>
        <v>-</v>
      </c>
      <c r="O39" s="44" t="str">
        <f t="shared" si="0"/>
        <v>NL</v>
      </c>
      <c r="P39" s="46"/>
      <c r="Q39" s="46" t="s">
        <v>30</v>
      </c>
      <c r="R39"/>
      <c r="V39" s="46"/>
    </row>
    <row r="40" spans="1:22" ht="13.5" customHeight="1">
      <c r="A40" s="60">
        <v>32</v>
      </c>
      <c r="B40" s="2">
        <v>219</v>
      </c>
      <c r="C40" s="2" t="s">
        <v>308</v>
      </c>
      <c r="D40" s="2" t="s">
        <v>309</v>
      </c>
      <c r="E40" s="2" t="s">
        <v>189</v>
      </c>
      <c r="F40" s="2" t="s">
        <v>83</v>
      </c>
      <c r="G40" s="2">
        <v>4</v>
      </c>
      <c r="H40" s="93">
        <v>0.0015694444444444443</v>
      </c>
      <c r="I40" s="93">
        <v>0.002119791666666667</v>
      </c>
      <c r="J40" s="93">
        <v>0.0024172453703703704</v>
      </c>
      <c r="K40" s="93">
        <v>0.0022251157407407406</v>
      </c>
      <c r="L40" s="2"/>
      <c r="M40" s="93">
        <v>0.008331597222222223</v>
      </c>
      <c r="N40" s="47" t="str">
        <f>IF(B40="-","-",IF(NOT(O40="L")=TRUE,"-",100-COUNTIF($O$9:O40,"L")+1))</f>
        <v>-</v>
      </c>
      <c r="O40" s="44" t="str">
        <f t="shared" si="0"/>
        <v>NL</v>
      </c>
      <c r="P40" s="46"/>
      <c r="Q40" s="44" t="s">
        <v>53</v>
      </c>
      <c r="R40"/>
      <c r="V40" s="46"/>
    </row>
    <row r="41" spans="1:22" ht="13.5" customHeight="1">
      <c r="A41" s="60">
        <v>33</v>
      </c>
      <c r="B41" s="2">
        <v>357</v>
      </c>
      <c r="C41" s="2" t="s">
        <v>330</v>
      </c>
      <c r="D41" s="2" t="s">
        <v>85</v>
      </c>
      <c r="E41" s="2" t="s">
        <v>189</v>
      </c>
      <c r="F41" s="2" t="s">
        <v>83</v>
      </c>
      <c r="G41" s="2">
        <v>4</v>
      </c>
      <c r="H41" s="93">
        <v>0.0013518518518518521</v>
      </c>
      <c r="I41" s="93">
        <v>0.002196180555555556</v>
      </c>
      <c r="J41" s="93">
        <v>0.002375</v>
      </c>
      <c r="K41" s="93">
        <v>0.002523726851851852</v>
      </c>
      <c r="L41" s="2"/>
      <c r="M41" s="93">
        <v>0.00844675925925926</v>
      </c>
      <c r="N41" s="47" t="str">
        <f>IF(B41="-","-",IF(NOT(O41="L")=TRUE,"-",100-COUNTIF($O$9:O41,"L")+1))</f>
        <v>-</v>
      </c>
      <c r="O41" s="44" t="str">
        <f t="shared" si="0"/>
        <v>NL</v>
      </c>
      <c r="P41" s="46"/>
      <c r="Q41" s="46" t="s">
        <v>33</v>
      </c>
      <c r="R41"/>
      <c r="V41" s="46"/>
    </row>
    <row r="42" spans="1:22" ht="13.5" customHeight="1">
      <c r="A42" s="60">
        <v>34</v>
      </c>
      <c r="B42" s="2">
        <v>232</v>
      </c>
      <c r="C42" s="2" t="s">
        <v>245</v>
      </c>
      <c r="D42" s="2" t="s">
        <v>30</v>
      </c>
      <c r="E42" s="2" t="s">
        <v>194</v>
      </c>
      <c r="F42" s="2" t="s">
        <v>114</v>
      </c>
      <c r="G42" s="2">
        <v>3</v>
      </c>
      <c r="H42" s="93">
        <v>0.0016087962962962963</v>
      </c>
      <c r="I42" s="93">
        <v>0.0022881944444444443</v>
      </c>
      <c r="J42" s="93">
        <v>0.002431712962962963</v>
      </c>
      <c r="K42" s="2"/>
      <c r="L42" s="2"/>
      <c r="M42" s="93">
        <v>0.006328703703703704</v>
      </c>
      <c r="N42" s="47">
        <f>IF(B42="-","-",IF(NOT(O42="L")=TRUE,"-",100-COUNTIF($O$9:O42,"L")+1))</f>
        <v>76</v>
      </c>
      <c r="O42" s="44" t="str">
        <f t="shared" si="0"/>
        <v>L</v>
      </c>
      <c r="P42" s="46"/>
      <c r="Q42" s="46" t="s">
        <v>31</v>
      </c>
      <c r="R42"/>
      <c r="V42" s="46"/>
    </row>
    <row r="43" spans="1:22" ht="13.5" customHeight="1">
      <c r="A43" s="60">
        <v>35</v>
      </c>
      <c r="B43" s="2">
        <v>240</v>
      </c>
      <c r="C43" s="2" t="s">
        <v>204</v>
      </c>
      <c r="D43" s="2" t="s">
        <v>85</v>
      </c>
      <c r="E43" s="2" t="s">
        <v>189</v>
      </c>
      <c r="F43" s="2" t="s">
        <v>83</v>
      </c>
      <c r="G43" s="2">
        <v>3</v>
      </c>
      <c r="H43" s="93">
        <v>0.001517361111111111</v>
      </c>
      <c r="I43" s="93">
        <v>0.002490740740740741</v>
      </c>
      <c r="J43" s="93">
        <v>0.0024091435185185184</v>
      </c>
      <c r="K43" s="2"/>
      <c r="L43" s="2"/>
      <c r="M43" s="93">
        <v>0.006417245370370369</v>
      </c>
      <c r="N43" s="47" t="str">
        <f>IF(B43="-","-",IF(NOT(O43="L")=TRUE,"-",100-COUNTIF($O$9:O43,"L")+1))</f>
        <v>-</v>
      </c>
      <c r="O43" s="44" t="str">
        <f t="shared" si="0"/>
        <v>NL</v>
      </c>
      <c r="P43" s="46"/>
      <c r="Q43" s="46" t="s">
        <v>40</v>
      </c>
      <c r="R43"/>
      <c r="V43" s="46"/>
    </row>
    <row r="44" spans="1:22" ht="13.5" customHeight="1">
      <c r="A44" s="60">
        <v>36</v>
      </c>
      <c r="B44" s="2">
        <v>222</v>
      </c>
      <c r="C44" s="2" t="s">
        <v>316</v>
      </c>
      <c r="D44" s="2" t="s">
        <v>85</v>
      </c>
      <c r="E44" s="2" t="s">
        <v>194</v>
      </c>
      <c r="F44" s="2" t="s">
        <v>114</v>
      </c>
      <c r="G44" s="2">
        <v>3</v>
      </c>
      <c r="H44" s="93">
        <v>0.0016105324074074075</v>
      </c>
      <c r="I44" s="93">
        <v>0.002314236111111111</v>
      </c>
      <c r="J44" s="93">
        <v>0.0025092592592592593</v>
      </c>
      <c r="K44" s="2"/>
      <c r="L44" s="2"/>
      <c r="M44" s="93">
        <v>0.006434027777777778</v>
      </c>
      <c r="N44" s="47" t="str">
        <f>IF(B44="-","-",IF(NOT(O44="L")=TRUE,"-",100-COUNTIF($O$9:O44,"L")+1))</f>
        <v>-</v>
      </c>
      <c r="O44" s="44" t="str">
        <f aca="true" t="shared" si="1" ref="O44:O51">IF(D44="-","-",IF(D44="Private Member",IF(COUNTIF($R$6:$R$59,C44)=1,"L","NL"),IF(COUNTIF($Q$6:$Q$59,D44)=1,"L","NL")))</f>
        <v>NL</v>
      </c>
      <c r="P44" s="46"/>
      <c r="Q44" s="46" t="s">
        <v>39</v>
      </c>
      <c r="R44"/>
      <c r="V44" s="46"/>
    </row>
    <row r="45" spans="1:22" ht="13.5" customHeight="1">
      <c r="A45" s="60">
        <v>37</v>
      </c>
      <c r="B45" s="2">
        <v>207</v>
      </c>
      <c r="C45" s="2" t="s">
        <v>129</v>
      </c>
      <c r="D45" s="2" t="s">
        <v>85</v>
      </c>
      <c r="E45" s="2" t="s">
        <v>189</v>
      </c>
      <c r="F45" s="2" t="s">
        <v>83</v>
      </c>
      <c r="G45" s="2">
        <v>3</v>
      </c>
      <c r="H45" s="93">
        <v>0.0016834490740740742</v>
      </c>
      <c r="I45" s="93">
        <v>0.0024091435185185184</v>
      </c>
      <c r="J45" s="93">
        <v>0.0025248842592592593</v>
      </c>
      <c r="K45" s="2"/>
      <c r="L45" s="2"/>
      <c r="M45" s="93">
        <v>0.006617476851851853</v>
      </c>
      <c r="N45" s="47" t="str">
        <f>IF(B45="-","-",IF(NOT(O45="L")=TRUE,"-",100-COUNTIF($O$9:O45,"L")+1))</f>
        <v>-</v>
      </c>
      <c r="O45" s="44" t="str">
        <f t="shared" si="1"/>
        <v>NL</v>
      </c>
      <c r="P45" s="46"/>
      <c r="Q45" s="46" t="s">
        <v>41</v>
      </c>
      <c r="R45"/>
      <c r="V45" s="46"/>
    </row>
    <row r="46" spans="1:22" ht="13.5" customHeight="1">
      <c r="A46" s="60">
        <v>38</v>
      </c>
      <c r="B46" s="2">
        <v>210</v>
      </c>
      <c r="C46" s="2" t="s">
        <v>125</v>
      </c>
      <c r="D46" s="2" t="s">
        <v>54</v>
      </c>
      <c r="E46" s="2" t="s">
        <v>194</v>
      </c>
      <c r="F46" s="2" t="s">
        <v>114</v>
      </c>
      <c r="G46" s="2">
        <v>3</v>
      </c>
      <c r="H46" s="93">
        <v>0.0017789351851851853</v>
      </c>
      <c r="I46" s="93">
        <v>0.002515625</v>
      </c>
      <c r="J46" s="93">
        <v>0.0024259259259259256</v>
      </c>
      <c r="K46" s="2"/>
      <c r="L46" s="2"/>
      <c r="M46" s="93">
        <v>0.006720486111111111</v>
      </c>
      <c r="N46" s="47">
        <f>IF(B46="-","-",IF(NOT(O46="L")=TRUE,"-",100-COUNTIF($O$9:O46,"L")+1))</f>
        <v>75</v>
      </c>
      <c r="O46" s="44" t="str">
        <f t="shared" si="1"/>
        <v>L</v>
      </c>
      <c r="P46" s="46"/>
      <c r="Q46" s="46" t="s">
        <v>72</v>
      </c>
      <c r="R46"/>
      <c r="V46" s="46"/>
    </row>
    <row r="47" spans="1:22" ht="13.5" customHeight="1">
      <c r="A47" s="60">
        <v>39</v>
      </c>
      <c r="B47" s="2">
        <v>203</v>
      </c>
      <c r="C47" s="2" t="s">
        <v>230</v>
      </c>
      <c r="D47" s="2" t="s">
        <v>54</v>
      </c>
      <c r="E47" s="2" t="s">
        <v>189</v>
      </c>
      <c r="F47" s="2" t="s">
        <v>83</v>
      </c>
      <c r="G47" s="2">
        <v>3</v>
      </c>
      <c r="H47" s="93">
        <v>0.0019444444444444442</v>
      </c>
      <c r="I47" s="93">
        <v>0.002576388888888889</v>
      </c>
      <c r="J47" s="93">
        <v>0.0022094907407407406</v>
      </c>
      <c r="K47" s="2"/>
      <c r="L47" s="2"/>
      <c r="M47" s="93">
        <v>0.0067303240740740735</v>
      </c>
      <c r="N47" s="47">
        <f>IF(B47="-","-",IF(NOT(O47="L")=TRUE,"-",100-COUNTIF($O$9:O47,"L")+1))</f>
        <v>74</v>
      </c>
      <c r="O47" s="44" t="str">
        <f t="shared" si="1"/>
        <v>L</v>
      </c>
      <c r="P47" s="46"/>
      <c r="Q47" s="46" t="s">
        <v>25</v>
      </c>
      <c r="R47"/>
      <c r="V47" s="46"/>
    </row>
    <row r="48" spans="1:22" ht="13.5" customHeight="1">
      <c r="A48" s="60">
        <v>40</v>
      </c>
      <c r="B48" s="2">
        <v>220</v>
      </c>
      <c r="C48" s="2" t="s">
        <v>167</v>
      </c>
      <c r="D48" s="2" t="s">
        <v>54</v>
      </c>
      <c r="E48" s="2" t="s">
        <v>189</v>
      </c>
      <c r="F48" s="2" t="s">
        <v>83</v>
      </c>
      <c r="G48" s="2">
        <v>3</v>
      </c>
      <c r="H48" s="93">
        <v>0.0018917824074074073</v>
      </c>
      <c r="I48" s="93">
        <v>0.0025173611111111113</v>
      </c>
      <c r="J48" s="93">
        <v>0.0023425925925925923</v>
      </c>
      <c r="K48" s="2"/>
      <c r="L48" s="2"/>
      <c r="M48" s="93">
        <v>0.006751736111111111</v>
      </c>
      <c r="N48" s="47">
        <f>IF(B48="-","-",IF(NOT(O48="L")=TRUE,"-",100-COUNTIF($O$9:O48,"L")+1))</f>
        <v>73</v>
      </c>
      <c r="O48" s="44" t="str">
        <f t="shared" si="1"/>
        <v>L</v>
      </c>
      <c r="P48" s="46"/>
      <c r="Q48" s="46" t="s">
        <v>73</v>
      </c>
      <c r="R48"/>
      <c r="V48" s="46"/>
    </row>
    <row r="49" spans="1:22" ht="13.5" customHeight="1">
      <c r="A49" s="60">
        <v>41</v>
      </c>
      <c r="B49" s="2">
        <v>239</v>
      </c>
      <c r="C49" s="2" t="s">
        <v>331</v>
      </c>
      <c r="D49" s="2" t="s">
        <v>85</v>
      </c>
      <c r="E49" s="2" t="s">
        <v>189</v>
      </c>
      <c r="F49" s="2" t="s">
        <v>83</v>
      </c>
      <c r="G49" s="2">
        <v>3</v>
      </c>
      <c r="H49" s="93">
        <v>0.0018310185185185185</v>
      </c>
      <c r="I49" s="93">
        <v>0.0024479166666666664</v>
      </c>
      <c r="J49" s="93">
        <v>0.00270775462962963</v>
      </c>
      <c r="K49" s="2"/>
      <c r="L49" s="2"/>
      <c r="M49" s="93">
        <v>0.0069866898148148145</v>
      </c>
      <c r="N49" s="47" t="str">
        <f>IF(B49="-","-",IF(NOT(O49="L")=TRUE,"-",100-COUNTIF($O$9:O49,"L")+1))</f>
        <v>-</v>
      </c>
      <c r="O49" s="44" t="str">
        <f t="shared" si="1"/>
        <v>NL</v>
      </c>
      <c r="P49" s="46"/>
      <c r="Q49" s="46" t="s">
        <v>60</v>
      </c>
      <c r="R49"/>
      <c r="V49" s="46"/>
    </row>
    <row r="50" spans="1:18" ht="13.5" customHeight="1">
      <c r="A50" s="60">
        <v>42</v>
      </c>
      <c r="B50" s="2">
        <v>230</v>
      </c>
      <c r="C50" s="2" t="s">
        <v>224</v>
      </c>
      <c r="D50" s="2" t="s">
        <v>85</v>
      </c>
      <c r="E50" s="2" t="s">
        <v>189</v>
      </c>
      <c r="F50" s="2" t="s">
        <v>83</v>
      </c>
      <c r="G50" s="2">
        <v>3</v>
      </c>
      <c r="H50" s="93">
        <v>0.002166087962962963</v>
      </c>
      <c r="I50" s="93">
        <v>0.003009259259259259</v>
      </c>
      <c r="J50" s="93">
        <v>0.003195601851851852</v>
      </c>
      <c r="K50" s="2"/>
      <c r="L50" s="2"/>
      <c r="M50" s="93">
        <v>0.008370949074074074</v>
      </c>
      <c r="N50" s="47" t="str">
        <f>IF(B50="-","-",IF(NOT(O50="L")=TRUE,"-",100-COUNTIF($O$9:O50,"L")+1))</f>
        <v>-</v>
      </c>
      <c r="O50" s="44" t="str">
        <f t="shared" si="1"/>
        <v>NL</v>
      </c>
      <c r="Q50" s="46" t="s">
        <v>58</v>
      </c>
      <c r="R50"/>
    </row>
    <row r="51" spans="1:18" ht="13.5" customHeight="1" thickBot="1">
      <c r="A51" s="67">
        <v>43</v>
      </c>
      <c r="B51" s="96">
        <v>221</v>
      </c>
      <c r="C51" s="96" t="s">
        <v>160</v>
      </c>
      <c r="D51" s="96" t="s">
        <v>50</v>
      </c>
      <c r="E51" s="96" t="s">
        <v>189</v>
      </c>
      <c r="F51" s="96" t="s">
        <v>83</v>
      </c>
      <c r="G51" s="96">
        <v>3</v>
      </c>
      <c r="H51" s="97">
        <v>0.002328703703703704</v>
      </c>
      <c r="I51" s="97">
        <v>0.0033350694444444443</v>
      </c>
      <c r="J51" s="97">
        <v>0.0031261574074074074</v>
      </c>
      <c r="K51" s="96"/>
      <c r="L51" s="96"/>
      <c r="M51" s="97">
        <v>0.008789930555555556</v>
      </c>
      <c r="N51" s="53" t="str">
        <f>IF(B51="-","-",IF(NOT(O51="L")=TRUE,"-",100-COUNTIF($O$9:O51,"L")+1))</f>
        <v>-</v>
      </c>
      <c r="O51" s="44" t="str">
        <f t="shared" si="1"/>
        <v>NL</v>
      </c>
      <c r="Q51" s="46" t="s">
        <v>77</v>
      </c>
      <c r="R51"/>
    </row>
    <row r="52" spans="15:17" ht="13.5" customHeight="1">
      <c r="O52" s="44" t="e">
        <f>IF(#REF!="-","-",IF(#REF!="Private Member",IF(COUNTIF($R$6:$R$59,#REF!)=1,"L","NL"),IF(COUNTIF($Q$6:$Q$59,#REF!)=1,"L","NL")))</f>
        <v>#REF!</v>
      </c>
      <c r="Q52" s="46" t="s">
        <v>62</v>
      </c>
    </row>
    <row r="53" spans="15:17" ht="13.5" customHeight="1">
      <c r="O53" s="44" t="e">
        <f>IF(#REF!="-","-",IF(#REF!="Private Member",IF(COUNTIF($R$6:$R$59,#REF!)=1,"L","NL"),IF(COUNTIF($Q$6:$Q$59,#REF!)=1,"L","NL")))</f>
        <v>#REF!</v>
      </c>
      <c r="Q53" s="44" t="s">
        <v>61</v>
      </c>
    </row>
    <row r="54" spans="15:17" ht="13.5" customHeight="1">
      <c r="O54" s="44" t="e">
        <f>IF(#REF!="-","-",IF(#REF!="Private Member",IF(COUNTIF($R$6:$R$59,#REF!)=1,"L","NL"),IF(COUNTIF($Q$6:$Q$59,#REF!)=1,"L","NL")))</f>
        <v>#REF!</v>
      </c>
      <c r="Q54" s="90" t="s">
        <v>122</v>
      </c>
    </row>
    <row r="55" ht="13.5" customHeight="1">
      <c r="O55" s="44" t="e">
        <f>IF(#REF!="-","-",IF(#REF!="Private Member",IF(COUNTIF($R$6:$R$59,#REF!)=1,"L","NL"),IF(COUNTIF($Q$6:$Q$59,#REF!)=1,"L","NL")))</f>
        <v>#REF!</v>
      </c>
    </row>
    <row r="56" ht="13.5" customHeight="1">
      <c r="O56" s="44" t="e">
        <f>IF(#REF!="-","-",IF(#REF!="Private Member",IF(COUNTIF($R$6:$R$59,#REF!)=1,"L","NL"),IF(COUNTIF($Q$6:$Q$59,#REF!)=1,"L","NL")))</f>
        <v>#REF!</v>
      </c>
    </row>
    <row r="57" ht="13.5" customHeight="1">
      <c r="O57" s="44" t="e">
        <f>IF(#REF!="-","-",IF(#REF!="Private Member",IF(COUNTIF($R$6:$R$59,#REF!)=1,"L","NL"),IF(COUNTIF($Q$6:$Q$59,#REF!)=1,"L","NL")))</f>
        <v>#REF!</v>
      </c>
    </row>
    <row r="58" ht="13.5" customHeight="1">
      <c r="O58" s="44" t="e">
        <f>IF(#REF!="-","-",IF(#REF!="Private Member",IF(COUNTIF($R$6:$R$59,#REF!)=1,"L","NL"),IF(COUNTIF($Q$6:$Q$59,#REF!)=1,"L","NL")))</f>
        <v>#REF!</v>
      </c>
    </row>
    <row r="59" ht="13.5" customHeight="1">
      <c r="O59" s="44" t="e">
        <f>IF(#REF!="-","-",IF(#REF!="Private Member",IF(COUNTIF($R$6:$R$59,#REF!)=1,"L","NL"),IF(COUNTIF($Q$6:$Q$59,#REF!)=1,"L","NL")))</f>
        <v>#REF!</v>
      </c>
    </row>
    <row r="60" spans="7:15" s="44" customFormat="1" ht="13.5" customHeight="1">
      <c r="G60" s="45"/>
      <c r="N60" s="45"/>
      <c r="O60" s="44" t="e">
        <f>IF(#REF!="-","-",IF(#REF!="Private Member",IF(COUNTIF($R$6:$R$59,#REF!)=1,"L","NL"),IF(COUNTIF($Q$6:$Q$59,#REF!)=1,"L","NL")))</f>
        <v>#REF!</v>
      </c>
    </row>
    <row r="61" ht="12.75">
      <c r="O61" s="44" t="e">
        <f>IF(#REF!="-","-",IF(#REF!="Private Member",IF(COUNTIF($R$6:$R$59,#REF!)=1,"L","NL"),IF(COUNTIF($Q$6:$Q$59,#REF!)=1,"L","NL")))</f>
        <v>#REF!</v>
      </c>
    </row>
    <row r="62" ht="12.75">
      <c r="O62" s="44" t="e">
        <f>IF(#REF!="-","-",IF(#REF!="Private Member",IF(COUNTIF($R$6:$R$59,#REF!)=1,"L","NL"),IF(COUNTIF($Q$6:$Q$59,#REF!)=1,"L","NL")))</f>
        <v>#REF!</v>
      </c>
    </row>
    <row r="63" ht="12.75">
      <c r="O63" s="44" t="e">
        <f>IF(#REF!="-","-",IF(#REF!="Private Member",IF(COUNTIF($R$6:$R$59,#REF!)=1,"L","NL"),IF(COUNTIF($Q$6:$Q$59,#REF!)=1,"L","NL")))</f>
        <v>#REF!</v>
      </c>
    </row>
    <row r="64" ht="12.75">
      <c r="O64" s="44" t="e">
        <f>IF(#REF!="-","-",IF(#REF!="Private Member",IF(COUNTIF($R$6:$R$59,#REF!)=1,"L","NL"),IF(COUNTIF($Q$6:$Q$59,#REF!)=1,"L","NL")))</f>
        <v>#REF!</v>
      </c>
    </row>
    <row r="65" ht="12.75">
      <c r="O65" s="44" t="e">
        <f>IF(#REF!="-","-",IF(#REF!="Private Member",IF(COUNTIF($R$6:$R$59,#REF!)=1,"L","NL"),IF(COUNTIF($Q$6:$Q$59,#REF!)=1,"L","NL")))</f>
        <v>#REF!</v>
      </c>
    </row>
    <row r="66" ht="12.75">
      <c r="O66" s="44" t="e">
        <f>IF(#REF!="-","-",IF(#REF!="Private Member",IF(COUNTIF($R$6:$R$59,#REF!)=1,"L","NL"),IF(COUNTIF($Q$6:$Q$59,#REF!)=1,"L","NL")))</f>
        <v>#REF!</v>
      </c>
    </row>
    <row r="67" ht="12.75">
      <c r="O67" s="44" t="e">
        <f>IF(#REF!="-","-",IF(#REF!="Private Member",IF(COUNTIF($R$6:$R$59,#REF!)=1,"L","NL"),IF(COUNTIF($Q$6:$Q$59,#REF!)=1,"L","NL")))</f>
        <v>#REF!</v>
      </c>
    </row>
    <row r="68" ht="12.75">
      <c r="O68" s="44" t="e">
        <f>IF(#REF!="-","-",IF(#REF!="Private Member",IF(COUNTIF($R$6:$R$59,#REF!)=1,"L","NL"),IF(COUNTIF($Q$6:$Q$59,#REF!)=1,"L","NL")))</f>
        <v>#REF!</v>
      </c>
    </row>
    <row r="69" ht="12.75">
      <c r="O69" s="44" t="e">
        <f>IF(#REF!="-","-",IF(#REF!="Private Member",IF(COUNTIF($R$6:$R$59,#REF!)=1,"L","NL"),IF(COUNTIF($Q$6:$Q$59,#REF!)=1,"L","NL")))</f>
        <v>#REF!</v>
      </c>
    </row>
    <row r="70" ht="12.75">
      <c r="O70" s="44" t="e">
        <f>IF(#REF!="-","-",IF(#REF!="Private Member",IF(COUNTIF($R$6:$R$59,#REF!)=1,"L","NL"),IF(COUNTIF($Q$6:$Q$59,#REF!)=1,"L","NL")))</f>
        <v>#REF!</v>
      </c>
    </row>
  </sheetData>
  <sheetProtection/>
  <mergeCells count="6">
    <mergeCell ref="A1:O1"/>
    <mergeCell ref="A2:O2"/>
    <mergeCell ref="A3:O3"/>
    <mergeCell ref="A4:O4"/>
    <mergeCell ref="A5:O5"/>
    <mergeCell ref="A6:O6"/>
  </mergeCells>
  <dataValidations count="1">
    <dataValidation allowBlank="1" showInputMessage="1" showErrorMessage="1" prompt="Enter the names of all Private Members, for all categories of rider." sqref="R8"/>
  </dataValidations>
  <hyperlinks>
    <hyperlink ref="S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P57" sqref="P57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5" width="8.7109375" style="44" customWidth="1"/>
    <col min="16" max="16" width="11.421875" style="45" customWidth="1"/>
    <col min="17" max="18" width="8.8515625" style="44" hidden="1" customWidth="1"/>
    <col min="19" max="19" width="22.421875" style="44" hidden="1" customWidth="1"/>
    <col min="20" max="20" width="30.8515625" style="44" hidden="1" customWidth="1"/>
    <col min="21" max="21" width="15.28125" style="44" customWidth="1"/>
    <col min="22" max="22" width="17.421875" style="44" bestFit="1" customWidth="1"/>
    <col min="23" max="26" width="9.140625" style="44" customWidth="1"/>
  </cols>
  <sheetData>
    <row r="1" spans="1:21" ht="22.5">
      <c r="A1" s="206" t="s">
        <v>340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U1" s="81" t="s">
        <v>37</v>
      </c>
    </row>
    <row r="2" spans="1:17" ht="19.5">
      <c r="A2" s="207" t="s">
        <v>341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15.75">
      <c r="A3" s="208" t="s">
        <v>42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</row>
    <row r="4" spans="1:17" ht="15.75">
      <c r="A4" s="209">
        <v>42385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</row>
    <row r="5" spans="1:17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</row>
    <row r="6" spans="1:17" ht="13.5" thickBot="1">
      <c r="A6" s="212" t="s">
        <v>342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</row>
    <row r="7" spans="1:16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49" t="s">
        <v>1</v>
      </c>
    </row>
    <row r="8" spans="1:24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186</v>
      </c>
      <c r="M8" s="66" t="s">
        <v>187</v>
      </c>
      <c r="N8" s="66" t="s">
        <v>264</v>
      </c>
      <c r="O8" s="66" t="s">
        <v>71</v>
      </c>
      <c r="P8" s="48" t="s">
        <v>3</v>
      </c>
      <c r="Q8" s="44" t="s">
        <v>43</v>
      </c>
      <c r="R8" s="46"/>
      <c r="S8" s="83" t="s">
        <v>44</v>
      </c>
      <c r="T8" s="84" t="s">
        <v>45</v>
      </c>
      <c r="U8" s="46"/>
      <c r="V8" s="46"/>
      <c r="W8" s="46"/>
      <c r="X8" s="46"/>
    </row>
    <row r="9" spans="1:24" ht="13.5" customHeight="1" thickTop="1">
      <c r="A9" s="60">
        <v>1</v>
      </c>
      <c r="B9">
        <v>225</v>
      </c>
      <c r="C9" t="s">
        <v>86</v>
      </c>
      <c r="D9" t="s">
        <v>87</v>
      </c>
      <c r="E9" t="s">
        <v>82</v>
      </c>
      <c r="F9" t="s">
        <v>83</v>
      </c>
      <c r="G9">
        <v>7</v>
      </c>
      <c r="H9" s="92">
        <v>0.0011284722222222223</v>
      </c>
      <c r="I9" s="92">
        <v>0.0008072916666666667</v>
      </c>
      <c r="J9" s="92">
        <v>0.0008072916666666667</v>
      </c>
      <c r="K9" s="92">
        <v>0.0008489583333333332</v>
      </c>
      <c r="L9" s="92">
        <v>0.0008275462962962963</v>
      </c>
      <c r="M9" s="92">
        <v>0.000808449074074074</v>
      </c>
      <c r="N9" s="92">
        <v>0.0008281249999999999</v>
      </c>
      <c r="O9" s="92">
        <v>0.0060561342592592585</v>
      </c>
      <c r="P9" s="47" t="str">
        <f>IF(B9="-","-",IF(NOT(Q9="L")=TRUE,"-",100-COUNTIF($Q$9:Q9,"L")+1))</f>
        <v>-</v>
      </c>
      <c r="Q9" s="44" t="str">
        <f>IF(D9="-","-",IF(D9="Private Member",IF(COUNTIF($T$6:$T$60,C9)=1,"L","NL"),IF(COUNTIF($S$6:$S$60,D9)=1,"L","NL")))</f>
        <v>NL</v>
      </c>
      <c r="R9" s="46"/>
      <c r="S9" s="89" t="s">
        <v>170</v>
      </c>
      <c r="T9" s="88" t="s">
        <v>171</v>
      </c>
      <c r="X9" s="46"/>
    </row>
    <row r="10" spans="1:24" ht="13.5" customHeight="1">
      <c r="A10" s="60">
        <v>2</v>
      </c>
      <c r="B10" s="2">
        <v>204</v>
      </c>
      <c r="C10" s="2" t="s">
        <v>81</v>
      </c>
      <c r="D10" s="2" t="s">
        <v>54</v>
      </c>
      <c r="E10" s="2" t="s">
        <v>82</v>
      </c>
      <c r="F10" s="2" t="s">
        <v>83</v>
      </c>
      <c r="G10" s="2">
        <v>7</v>
      </c>
      <c r="H10" s="93">
        <v>0.0011440972222222221</v>
      </c>
      <c r="I10" s="93">
        <v>0.0008072916666666667</v>
      </c>
      <c r="J10" s="93">
        <v>0.0007928240740740739</v>
      </c>
      <c r="K10" s="93">
        <v>0.0008657407407407407</v>
      </c>
      <c r="L10" s="93">
        <v>0.0008292824074074074</v>
      </c>
      <c r="M10" s="93">
        <v>0.0008281249999999999</v>
      </c>
      <c r="N10" s="93">
        <v>0.0008813657407407407</v>
      </c>
      <c r="O10" s="93">
        <v>0.006148726851851852</v>
      </c>
      <c r="P10" s="47">
        <f>IF(B10="-","-",IF(NOT(Q10="L")=TRUE,"-",100-COUNTIF($Q$9:Q10,"L")+1))</f>
        <v>100</v>
      </c>
      <c r="Q10" s="44" t="str">
        <f aca="true" t="shared" si="0" ref="Q10:Q60">IF(D10="-","-",IF(D10="Private Member",IF(COUNTIF($T$6:$T$60,C10)=1,"L","NL"),IF(COUNTIF($S$6:$S$60,D10)=1,"L","NL")))</f>
        <v>L</v>
      </c>
      <c r="R10" s="46"/>
      <c r="S10" s="89" t="s">
        <v>4</v>
      </c>
      <c r="T10" s="88" t="s">
        <v>172</v>
      </c>
      <c r="X10" s="46"/>
    </row>
    <row r="11" spans="1:24" ht="13.5" customHeight="1">
      <c r="A11" s="60">
        <v>3</v>
      </c>
      <c r="B11" s="2">
        <v>209</v>
      </c>
      <c r="C11" s="2" t="s">
        <v>94</v>
      </c>
      <c r="D11" s="2" t="s">
        <v>54</v>
      </c>
      <c r="E11" s="2" t="s">
        <v>82</v>
      </c>
      <c r="F11" s="2" t="s">
        <v>83</v>
      </c>
      <c r="G11" s="2">
        <v>7</v>
      </c>
      <c r="H11" s="93">
        <v>0.0012349537037037036</v>
      </c>
      <c r="I11" s="93">
        <v>0.0007916666666666668</v>
      </c>
      <c r="J11" s="93">
        <v>0.0008784722222222223</v>
      </c>
      <c r="K11" s="93">
        <v>0.0008368055555555556</v>
      </c>
      <c r="L11" s="93">
        <v>0.0008420138888888888</v>
      </c>
      <c r="M11" s="93">
        <v>0.00084375</v>
      </c>
      <c r="N11" s="93">
        <v>0.0007777777777777778</v>
      </c>
      <c r="O11" s="93">
        <v>0.006205439814814814</v>
      </c>
      <c r="P11" s="47">
        <f>IF(B11="-","-",IF(NOT(Q11="L")=TRUE,"-",100-COUNTIF($Q$9:Q11,"L")+1))</f>
        <v>99</v>
      </c>
      <c r="Q11" s="44" t="str">
        <f t="shared" si="0"/>
        <v>L</v>
      </c>
      <c r="R11" s="46"/>
      <c r="S11" s="89" t="s">
        <v>54</v>
      </c>
      <c r="T11" s="88" t="s">
        <v>63</v>
      </c>
      <c r="X11" s="46"/>
    </row>
    <row r="12" spans="1:24" ht="13.5" customHeight="1">
      <c r="A12" s="60">
        <v>4</v>
      </c>
      <c r="B12" s="2">
        <v>201</v>
      </c>
      <c r="C12" s="2" t="s">
        <v>89</v>
      </c>
      <c r="D12" s="2" t="s">
        <v>54</v>
      </c>
      <c r="E12" s="2" t="s">
        <v>82</v>
      </c>
      <c r="F12" s="2" t="s">
        <v>83</v>
      </c>
      <c r="G12" s="2">
        <v>7</v>
      </c>
      <c r="H12" s="93">
        <v>0.0012146990740740742</v>
      </c>
      <c r="I12" s="93">
        <v>0.000794560185185185</v>
      </c>
      <c r="J12" s="93">
        <v>0.0008668981481481482</v>
      </c>
      <c r="K12" s="93">
        <v>0.0008570601851851851</v>
      </c>
      <c r="L12" s="93">
        <v>0.0008686342592592594</v>
      </c>
      <c r="M12" s="93">
        <v>0.0009612268518518519</v>
      </c>
      <c r="N12" s="93">
        <v>0.000972800925925926</v>
      </c>
      <c r="O12" s="93">
        <v>0.00653587962962963</v>
      </c>
      <c r="P12" s="47">
        <f>IF(B12="-","-",IF(NOT(Q12="L")=TRUE,"-",100-COUNTIF($Q$9:Q12,"L")+1))</f>
        <v>98</v>
      </c>
      <c r="Q12" s="44" t="str">
        <f t="shared" si="0"/>
        <v>L</v>
      </c>
      <c r="R12" s="46"/>
      <c r="S12" s="89" t="s">
        <v>56</v>
      </c>
      <c r="T12" s="88" t="s">
        <v>173</v>
      </c>
      <c r="X12" s="46"/>
    </row>
    <row r="13" spans="1:24" ht="13.5" customHeight="1">
      <c r="A13" s="60">
        <v>5</v>
      </c>
      <c r="B13" s="2">
        <v>211</v>
      </c>
      <c r="C13" s="2" t="s">
        <v>93</v>
      </c>
      <c r="D13" s="2" t="s">
        <v>4</v>
      </c>
      <c r="E13" s="2" t="s">
        <v>82</v>
      </c>
      <c r="F13" s="2" t="s">
        <v>83</v>
      </c>
      <c r="G13" s="2">
        <v>7</v>
      </c>
      <c r="H13" s="93">
        <v>0.0011591435185185186</v>
      </c>
      <c r="I13" s="93">
        <v>0.0008136574074074074</v>
      </c>
      <c r="J13" s="93">
        <v>0.0008958333333333334</v>
      </c>
      <c r="K13" s="93">
        <v>0.0009577546296296296</v>
      </c>
      <c r="L13" s="93">
        <v>0.0008703703703703704</v>
      </c>
      <c r="M13" s="93">
        <v>0.0009508101851851852</v>
      </c>
      <c r="N13" s="93">
        <v>0.0008987268518518518</v>
      </c>
      <c r="O13" s="93">
        <v>0.006546296296296296</v>
      </c>
      <c r="P13" s="47">
        <f>IF(B13="-","-",IF(NOT(Q13="L")=TRUE,"-",100-COUNTIF($Q$9:Q13,"L")+1))</f>
        <v>97</v>
      </c>
      <c r="Q13" s="44" t="str">
        <f t="shared" si="0"/>
        <v>L</v>
      </c>
      <c r="R13" s="46"/>
      <c r="S13" s="89" t="s">
        <v>174</v>
      </c>
      <c r="T13" s="88" t="s">
        <v>175</v>
      </c>
      <c r="X13" s="46"/>
    </row>
    <row r="14" spans="1:24" ht="13.5" customHeight="1">
      <c r="A14" s="60">
        <v>6</v>
      </c>
      <c r="B14" s="2">
        <v>219</v>
      </c>
      <c r="C14" s="2" t="s">
        <v>84</v>
      </c>
      <c r="D14" s="2" t="s">
        <v>54</v>
      </c>
      <c r="E14" s="2" t="s">
        <v>82</v>
      </c>
      <c r="F14" s="2" t="s">
        <v>83</v>
      </c>
      <c r="G14" s="2">
        <v>7</v>
      </c>
      <c r="H14" s="93">
        <v>0.001586226851851852</v>
      </c>
      <c r="I14" s="93">
        <v>0.0008072916666666667</v>
      </c>
      <c r="J14" s="93">
        <v>0.0008489583333333332</v>
      </c>
      <c r="K14" s="93">
        <v>0.0008246527777777778</v>
      </c>
      <c r="L14" s="93">
        <v>0.0008697916666666666</v>
      </c>
      <c r="M14" s="93">
        <v>0.0008425925925925926</v>
      </c>
      <c r="N14" s="93">
        <v>0.0008258101851851852</v>
      </c>
      <c r="O14" s="93">
        <v>0.006605324074074073</v>
      </c>
      <c r="P14" s="47">
        <f>IF(B14="-","-",IF(NOT(Q14="L")=TRUE,"-",100-COUNTIF($Q$9:Q14,"L")+1))</f>
        <v>96</v>
      </c>
      <c r="Q14" s="44" t="str">
        <f t="shared" si="0"/>
        <v>L</v>
      </c>
      <c r="R14" s="46"/>
      <c r="S14" s="89" t="s">
        <v>74</v>
      </c>
      <c r="T14" s="88" t="s">
        <v>176</v>
      </c>
      <c r="X14" s="46"/>
    </row>
    <row r="15" spans="1:24" ht="13.5" customHeight="1">
      <c r="A15" s="60">
        <v>7</v>
      </c>
      <c r="B15" s="2">
        <v>250</v>
      </c>
      <c r="C15" s="2" t="s">
        <v>90</v>
      </c>
      <c r="D15" s="2" t="s">
        <v>25</v>
      </c>
      <c r="E15" s="2" t="s">
        <v>82</v>
      </c>
      <c r="F15" s="2" t="s">
        <v>83</v>
      </c>
      <c r="G15" s="2">
        <v>7</v>
      </c>
      <c r="H15" s="93">
        <v>0.0012135416666666668</v>
      </c>
      <c r="I15" s="93">
        <v>0.0008090277777777779</v>
      </c>
      <c r="J15" s="93">
        <v>0.0009016203703703703</v>
      </c>
      <c r="K15" s="93">
        <v>0.0009062499999999999</v>
      </c>
      <c r="L15" s="93">
        <v>0.0009548611111111111</v>
      </c>
      <c r="M15" s="93">
        <v>0.0010827546296296295</v>
      </c>
      <c r="N15" s="93">
        <v>0.0010520833333333335</v>
      </c>
      <c r="O15" s="93">
        <v>0.006920138888888889</v>
      </c>
      <c r="P15" s="47">
        <f>IF(B15="-","-",IF(NOT(Q15="L")=TRUE,"-",100-COUNTIF($Q$9:Q15,"L")+1))</f>
        <v>95</v>
      </c>
      <c r="Q15" s="44" t="str">
        <f t="shared" si="0"/>
        <v>L</v>
      </c>
      <c r="R15" s="46"/>
      <c r="S15" s="89" t="s">
        <v>36</v>
      </c>
      <c r="T15" s="88" t="s">
        <v>177</v>
      </c>
      <c r="X15" s="46"/>
    </row>
    <row r="16" spans="1:24" ht="13.5" customHeight="1">
      <c r="A16" s="60">
        <v>8</v>
      </c>
      <c r="B16" s="2">
        <v>218</v>
      </c>
      <c r="C16" s="2" t="s">
        <v>325</v>
      </c>
      <c r="D16" s="2" t="s">
        <v>30</v>
      </c>
      <c r="E16" s="2" t="s">
        <v>82</v>
      </c>
      <c r="F16" s="2" t="s">
        <v>83</v>
      </c>
      <c r="G16" s="2">
        <v>6</v>
      </c>
      <c r="H16" s="93">
        <v>0.0012771990740740743</v>
      </c>
      <c r="I16" s="93">
        <v>0.0008559027777777778</v>
      </c>
      <c r="J16" s="93">
        <v>0.0009814814814814814</v>
      </c>
      <c r="K16" s="93">
        <v>0.0009693287037037036</v>
      </c>
      <c r="L16" s="93">
        <v>0.0010653935185185185</v>
      </c>
      <c r="M16" s="93">
        <v>0.0009791666666666668</v>
      </c>
      <c r="N16" s="93"/>
      <c r="O16" s="93">
        <v>0.006128472222222222</v>
      </c>
      <c r="P16" s="47">
        <f>IF(B16="-","-",IF(NOT(Q16="L")=TRUE,"-",100-COUNTIF($Q$9:Q16,"L")+1))</f>
        <v>94</v>
      </c>
      <c r="Q16" s="44" t="str">
        <f t="shared" si="0"/>
        <v>L</v>
      </c>
      <c r="R16" s="46"/>
      <c r="S16" s="89" t="s">
        <v>46</v>
      </c>
      <c r="T16" s="87"/>
      <c r="X16" s="46"/>
    </row>
    <row r="17" spans="1:24" ht="13.5" customHeight="1">
      <c r="A17" s="60">
        <v>9</v>
      </c>
      <c r="B17" s="2">
        <v>232</v>
      </c>
      <c r="C17" s="2" t="s">
        <v>97</v>
      </c>
      <c r="D17" s="2" t="s">
        <v>48</v>
      </c>
      <c r="E17" s="2" t="s">
        <v>82</v>
      </c>
      <c r="F17" s="2" t="s">
        <v>83</v>
      </c>
      <c r="G17" s="2">
        <v>6</v>
      </c>
      <c r="H17" s="93">
        <v>0.001376736111111111</v>
      </c>
      <c r="I17" s="93">
        <v>0.0009056712962962963</v>
      </c>
      <c r="J17" s="93">
        <v>0.0009965277777777778</v>
      </c>
      <c r="K17" s="93">
        <v>0.0010092592592592592</v>
      </c>
      <c r="L17" s="93">
        <v>0.0009988425925925926</v>
      </c>
      <c r="M17" s="93">
        <v>0.0010081018518518518</v>
      </c>
      <c r="N17" s="93"/>
      <c r="O17" s="93">
        <v>0.006295138888888888</v>
      </c>
      <c r="P17" s="47">
        <f>IF(B17="-","-",IF(NOT(Q17="L")=TRUE,"-",100-COUNTIF($Q$9:Q17,"L")+1))</f>
        <v>93</v>
      </c>
      <c r="Q17" s="44" t="str">
        <f t="shared" si="0"/>
        <v>L</v>
      </c>
      <c r="R17" s="46"/>
      <c r="S17" s="89" t="s">
        <v>178</v>
      </c>
      <c r="T17" s="87"/>
      <c r="X17" s="46"/>
    </row>
    <row r="18" spans="1:24" ht="13.5" customHeight="1">
      <c r="A18" s="60">
        <v>10</v>
      </c>
      <c r="B18" s="2">
        <v>215</v>
      </c>
      <c r="C18" s="2" t="s">
        <v>91</v>
      </c>
      <c r="D18" s="2" t="s">
        <v>4</v>
      </c>
      <c r="E18" s="2" t="s">
        <v>82</v>
      </c>
      <c r="F18" s="2" t="s">
        <v>83</v>
      </c>
      <c r="G18" s="2">
        <v>6</v>
      </c>
      <c r="H18" s="93">
        <v>0.0012667824074074074</v>
      </c>
      <c r="I18" s="93">
        <v>0.000910300925925926</v>
      </c>
      <c r="J18" s="93">
        <v>0.0010219907407407406</v>
      </c>
      <c r="K18" s="93">
        <v>0.001009837962962963</v>
      </c>
      <c r="L18" s="93">
        <v>0.0011597222222222221</v>
      </c>
      <c r="M18" s="93">
        <v>0.0009606481481481481</v>
      </c>
      <c r="N18" s="93"/>
      <c r="O18" s="93">
        <v>0.006329282407407408</v>
      </c>
      <c r="P18" s="47">
        <f>IF(B18="-","-",IF(NOT(Q18="L")=TRUE,"-",100-COUNTIF($Q$9:Q18,"L")+1))</f>
        <v>92</v>
      </c>
      <c r="Q18" s="44" t="str">
        <f t="shared" si="0"/>
        <v>L</v>
      </c>
      <c r="R18" s="46"/>
      <c r="S18" s="89" t="s">
        <v>179</v>
      </c>
      <c r="T18" s="87"/>
      <c r="X18" s="46"/>
    </row>
    <row r="19" spans="1:24" ht="13.5" customHeight="1">
      <c r="A19" s="60">
        <v>11</v>
      </c>
      <c r="B19" s="2">
        <v>227</v>
      </c>
      <c r="C19" s="2" t="s">
        <v>115</v>
      </c>
      <c r="D19" s="2" t="s">
        <v>54</v>
      </c>
      <c r="E19" s="2" t="s">
        <v>82</v>
      </c>
      <c r="F19" s="2" t="s">
        <v>83</v>
      </c>
      <c r="G19" s="2">
        <v>6</v>
      </c>
      <c r="H19" s="93">
        <v>0.0013582175925925925</v>
      </c>
      <c r="I19" s="93">
        <v>0.0009403935185185185</v>
      </c>
      <c r="J19" s="93">
        <v>0.001181712962962963</v>
      </c>
      <c r="K19" s="93">
        <v>0.0009751157407407408</v>
      </c>
      <c r="L19" s="93">
        <v>0.0009936342592592594</v>
      </c>
      <c r="M19" s="93">
        <v>0.0009733796296296296</v>
      </c>
      <c r="N19" s="93"/>
      <c r="O19" s="93">
        <v>0.006422453703703704</v>
      </c>
      <c r="P19" s="47">
        <f>IF(B19="-","-",IF(NOT(Q19="L")=TRUE,"-",100-COUNTIF($Q$9:Q19,"L")+1))</f>
        <v>91</v>
      </c>
      <c r="Q19" s="44" t="str">
        <f t="shared" si="0"/>
        <v>L</v>
      </c>
      <c r="R19" s="46"/>
      <c r="S19" s="89" t="s">
        <v>180</v>
      </c>
      <c r="T19" s="87"/>
      <c r="X19" s="46"/>
    </row>
    <row r="20" spans="1:24" ht="13.5" customHeight="1">
      <c r="A20" s="60">
        <v>12</v>
      </c>
      <c r="B20" s="2">
        <v>213</v>
      </c>
      <c r="C20" s="2" t="s">
        <v>96</v>
      </c>
      <c r="D20" s="2" t="s">
        <v>25</v>
      </c>
      <c r="E20" s="2" t="s">
        <v>82</v>
      </c>
      <c r="F20" s="2" t="s">
        <v>83</v>
      </c>
      <c r="G20" s="2">
        <v>6</v>
      </c>
      <c r="H20" s="93">
        <v>0.0013466435185185185</v>
      </c>
      <c r="I20" s="93">
        <v>0.000921875</v>
      </c>
      <c r="J20" s="93">
        <v>0.0010619212962962963</v>
      </c>
      <c r="K20" s="93">
        <v>0.0010868055555555555</v>
      </c>
      <c r="L20" s="93">
        <v>0.0010324074074074074</v>
      </c>
      <c r="M20" s="93">
        <v>0.0010104166666666666</v>
      </c>
      <c r="N20" s="93"/>
      <c r="O20" s="93">
        <v>0.0064600694444444445</v>
      </c>
      <c r="P20" s="47">
        <f>IF(B20="-","-",IF(NOT(Q20="L")=TRUE,"-",100-COUNTIF($Q$9:Q20,"L")+1))</f>
        <v>90</v>
      </c>
      <c r="Q20" s="44" t="str">
        <f t="shared" si="0"/>
        <v>L</v>
      </c>
      <c r="R20" s="46"/>
      <c r="S20" s="89" t="s">
        <v>49</v>
      </c>
      <c r="T20" s="87"/>
      <c r="X20" s="46"/>
    </row>
    <row r="21" spans="1:24" ht="13.5" customHeight="1">
      <c r="A21" s="60">
        <v>13</v>
      </c>
      <c r="B21" s="2">
        <v>217</v>
      </c>
      <c r="C21" s="2" t="s">
        <v>268</v>
      </c>
      <c r="D21" s="2" t="s">
        <v>4</v>
      </c>
      <c r="E21" s="2" t="s">
        <v>82</v>
      </c>
      <c r="F21" s="2" t="s">
        <v>83</v>
      </c>
      <c r="G21" s="2">
        <v>6</v>
      </c>
      <c r="H21" s="93">
        <v>0.0013859953703703705</v>
      </c>
      <c r="I21" s="93">
        <v>0.0009918981481481482</v>
      </c>
      <c r="J21" s="93">
        <v>0.0010648148148148147</v>
      </c>
      <c r="K21" s="93">
        <v>0.0010879629629629629</v>
      </c>
      <c r="L21" s="93">
        <v>0.001011574074074074</v>
      </c>
      <c r="M21" s="93">
        <v>0.0009722222222222221</v>
      </c>
      <c r="N21" s="93"/>
      <c r="O21" s="93">
        <v>0.0065144675925925925</v>
      </c>
      <c r="P21" s="47">
        <f>IF(B21="-","-",IF(NOT(Q21="L")=TRUE,"-",100-COUNTIF($Q$9:Q21,"L")+1))</f>
        <v>89</v>
      </c>
      <c r="Q21" s="44" t="str">
        <f t="shared" si="0"/>
        <v>L</v>
      </c>
      <c r="R21" s="46"/>
      <c r="S21" t="s">
        <v>181</v>
      </c>
      <c r="T21" s="87"/>
      <c r="X21" s="46"/>
    </row>
    <row r="22" spans="1:24" ht="13.5" customHeight="1">
      <c r="A22" s="60">
        <v>14</v>
      </c>
      <c r="B22" s="2">
        <v>242</v>
      </c>
      <c r="C22" s="2" t="s">
        <v>101</v>
      </c>
      <c r="D22" s="2" t="s">
        <v>30</v>
      </c>
      <c r="E22" s="2" t="s">
        <v>82</v>
      </c>
      <c r="F22" s="2" t="s">
        <v>83</v>
      </c>
      <c r="G22" s="2">
        <v>6</v>
      </c>
      <c r="H22" s="93">
        <v>0.0012152777777777778</v>
      </c>
      <c r="I22" s="93">
        <v>0.000998263888888889</v>
      </c>
      <c r="J22" s="93">
        <v>0.0010815972222222223</v>
      </c>
      <c r="K22" s="93">
        <v>0.0010873842592592593</v>
      </c>
      <c r="L22" s="93">
        <v>0.0011168981481481483</v>
      </c>
      <c r="M22" s="93">
        <v>0.0010266203703703702</v>
      </c>
      <c r="N22" s="2"/>
      <c r="O22" s="93">
        <v>0.006526041666666667</v>
      </c>
      <c r="P22" s="47">
        <f>IF(B22="-","-",IF(NOT(Q22="L")=TRUE,"-",100-COUNTIF($Q$9:Q22,"L")+1))</f>
        <v>88</v>
      </c>
      <c r="Q22" s="44" t="str">
        <f t="shared" si="0"/>
        <v>L</v>
      </c>
      <c r="R22" s="46"/>
      <c r="S22" s="89" t="s">
        <v>57</v>
      </c>
      <c r="T22" s="87"/>
      <c r="X22" s="46"/>
    </row>
    <row r="23" spans="1:24" ht="13.5" customHeight="1">
      <c r="A23" s="60">
        <v>15</v>
      </c>
      <c r="B23" s="2">
        <v>206</v>
      </c>
      <c r="C23" s="2" t="s">
        <v>92</v>
      </c>
      <c r="D23" s="2" t="s">
        <v>183</v>
      </c>
      <c r="E23" s="2" t="s">
        <v>82</v>
      </c>
      <c r="F23" s="2" t="s">
        <v>83</v>
      </c>
      <c r="G23" s="2">
        <v>6</v>
      </c>
      <c r="H23" s="93">
        <v>0.0014212962962962964</v>
      </c>
      <c r="I23" s="93">
        <v>0.0009519675925925927</v>
      </c>
      <c r="J23" s="93">
        <v>0.0010989583333333333</v>
      </c>
      <c r="K23" s="93">
        <v>0.0010081018518518518</v>
      </c>
      <c r="L23" s="93">
        <v>0.0010353009259259258</v>
      </c>
      <c r="M23" s="93">
        <v>0.0010138888888888888</v>
      </c>
      <c r="N23" s="2"/>
      <c r="O23" s="93">
        <v>0.006529513888888889</v>
      </c>
      <c r="P23" s="47">
        <f>IF(B23="-","-",IF(NOT(Q23="L")=TRUE,"-",100-COUNTIF($Q$9:Q23,"L")+1))</f>
        <v>87</v>
      </c>
      <c r="Q23" s="44" t="str">
        <f t="shared" si="0"/>
        <v>L</v>
      </c>
      <c r="R23" s="46"/>
      <c r="S23" s="89" t="s">
        <v>182</v>
      </c>
      <c r="T23" s="82"/>
      <c r="X23" s="46"/>
    </row>
    <row r="24" spans="1:24" ht="13.5" customHeight="1">
      <c r="A24" s="60">
        <v>16</v>
      </c>
      <c r="B24" s="2">
        <v>207</v>
      </c>
      <c r="C24" s="2" t="s">
        <v>105</v>
      </c>
      <c r="D24" s="2" t="s">
        <v>25</v>
      </c>
      <c r="E24" s="2" t="s">
        <v>82</v>
      </c>
      <c r="F24" s="2" t="s">
        <v>83</v>
      </c>
      <c r="G24" s="2">
        <v>6</v>
      </c>
      <c r="H24" s="93">
        <v>0.001512152777777778</v>
      </c>
      <c r="I24" s="93">
        <v>0.0010625</v>
      </c>
      <c r="J24" s="93">
        <v>0.0010185185185185186</v>
      </c>
      <c r="K24" s="93">
        <v>0.0010416666666666667</v>
      </c>
      <c r="L24" s="93">
        <v>0.0010376157407407406</v>
      </c>
      <c r="M24" s="93">
        <v>0.0009664351851851852</v>
      </c>
      <c r="N24" s="2"/>
      <c r="O24" s="93">
        <v>0.0066388888888888895</v>
      </c>
      <c r="P24" s="47">
        <f>IF(B24="-","-",IF(NOT(Q24="L")=TRUE,"-",100-COUNTIF($Q$9:Q24,"L")+1))</f>
        <v>86</v>
      </c>
      <c r="Q24" s="44" t="str">
        <f t="shared" si="0"/>
        <v>L</v>
      </c>
      <c r="R24" s="46"/>
      <c r="S24" s="89" t="s">
        <v>51</v>
      </c>
      <c r="T24" s="82"/>
      <c r="X24" s="46"/>
    </row>
    <row r="25" spans="1:24" ht="13.5" customHeight="1">
      <c r="A25" s="60">
        <v>17</v>
      </c>
      <c r="B25" s="2">
        <v>233</v>
      </c>
      <c r="C25" s="2" t="s">
        <v>193</v>
      </c>
      <c r="D25" s="2" t="s">
        <v>85</v>
      </c>
      <c r="E25" s="2" t="s">
        <v>82</v>
      </c>
      <c r="F25" s="2" t="s">
        <v>83</v>
      </c>
      <c r="G25" s="2">
        <v>6</v>
      </c>
      <c r="H25" s="93">
        <v>0.0014542824074074074</v>
      </c>
      <c r="I25" s="93">
        <v>0.0009392361111111112</v>
      </c>
      <c r="J25" s="93">
        <v>0.0011423611111111111</v>
      </c>
      <c r="K25" s="93">
        <v>0.0010480324074074075</v>
      </c>
      <c r="L25" s="93">
        <v>0.0011423611111111111</v>
      </c>
      <c r="M25" s="93">
        <v>0.000953125</v>
      </c>
      <c r="N25" s="2"/>
      <c r="O25" s="93">
        <v>0.006679398148148149</v>
      </c>
      <c r="P25" s="47" t="str">
        <f>IF(B25="-","-",IF(NOT(Q25="L")=TRUE,"-",100-COUNTIF($Q$9:Q25,"L")+1))</f>
        <v>-</v>
      </c>
      <c r="Q25" s="44" t="str">
        <f t="shared" si="0"/>
        <v>NL</v>
      </c>
      <c r="R25" s="46"/>
      <c r="S25" s="89" t="s">
        <v>34</v>
      </c>
      <c r="T25" s="82"/>
      <c r="X25" s="46"/>
    </row>
    <row r="26" spans="1:24" ht="13.5" customHeight="1">
      <c r="A26" s="60">
        <v>18</v>
      </c>
      <c r="B26" s="2">
        <v>243</v>
      </c>
      <c r="C26" s="2" t="s">
        <v>214</v>
      </c>
      <c r="D26" s="2" t="s">
        <v>60</v>
      </c>
      <c r="E26" s="2" t="s">
        <v>82</v>
      </c>
      <c r="F26" s="2" t="s">
        <v>83</v>
      </c>
      <c r="G26" s="2">
        <v>6</v>
      </c>
      <c r="H26" s="93">
        <v>0.0013072916666666667</v>
      </c>
      <c r="I26" s="93">
        <v>0.0009375000000000001</v>
      </c>
      <c r="J26" s="93">
        <v>0.0011614583333333331</v>
      </c>
      <c r="K26" s="93">
        <v>0.0011440972222222221</v>
      </c>
      <c r="L26" s="93">
        <v>0.0011001157407407407</v>
      </c>
      <c r="M26" s="93">
        <v>0.0010480324074074075</v>
      </c>
      <c r="N26" s="2"/>
      <c r="O26" s="93">
        <v>0.006698495370370371</v>
      </c>
      <c r="P26" s="47">
        <f>IF(B26="-","-",IF(NOT(Q26="L")=TRUE,"-",100-COUNTIF($Q$9:Q26,"L")+1))</f>
        <v>85</v>
      </c>
      <c r="Q26" s="44" t="str">
        <f t="shared" si="0"/>
        <v>L</v>
      </c>
      <c r="R26" s="46"/>
      <c r="S26" s="89" t="s">
        <v>48</v>
      </c>
      <c r="T26" s="82"/>
      <c r="X26" s="46"/>
    </row>
    <row r="27" spans="1:24" ht="13.5" customHeight="1">
      <c r="A27" s="60">
        <v>19</v>
      </c>
      <c r="B27" s="2">
        <v>229</v>
      </c>
      <c r="C27" s="2" t="s">
        <v>191</v>
      </c>
      <c r="D27" s="2" t="s">
        <v>192</v>
      </c>
      <c r="E27" s="2" t="s">
        <v>82</v>
      </c>
      <c r="F27" s="2" t="s">
        <v>83</v>
      </c>
      <c r="G27" s="2">
        <v>6</v>
      </c>
      <c r="H27" s="93">
        <v>0.0013454861111111113</v>
      </c>
      <c r="I27" s="93">
        <v>0.0009774305555555556</v>
      </c>
      <c r="J27" s="93">
        <v>0.0011892361111111112</v>
      </c>
      <c r="K27" s="93">
        <v>0.0010879629629629629</v>
      </c>
      <c r="L27" s="93">
        <v>0.0011608796296296295</v>
      </c>
      <c r="M27" s="93">
        <v>0.0009762731481481481</v>
      </c>
      <c r="N27" s="2"/>
      <c r="O27" s="93">
        <v>0.006737268518518518</v>
      </c>
      <c r="P27" s="47" t="str">
        <f>IF(B27="-","-",IF(NOT(Q27="L")=TRUE,"-",100-COUNTIF($Q$9:Q27,"L")+1))</f>
        <v>-</v>
      </c>
      <c r="Q27" s="44" t="str">
        <f t="shared" si="0"/>
        <v>NL</v>
      </c>
      <c r="R27" s="46"/>
      <c r="S27" s="89" t="s">
        <v>42</v>
      </c>
      <c r="T27" s="82"/>
      <c r="X27" s="46"/>
    </row>
    <row r="28" spans="1:24" ht="13.5" customHeight="1">
      <c r="A28" s="60">
        <v>20</v>
      </c>
      <c r="B28" s="2">
        <v>246</v>
      </c>
      <c r="C28" s="2" t="s">
        <v>329</v>
      </c>
      <c r="D28" s="2" t="s">
        <v>85</v>
      </c>
      <c r="E28" s="2" t="s">
        <v>82</v>
      </c>
      <c r="F28" s="2" t="s">
        <v>83</v>
      </c>
      <c r="G28" s="2">
        <v>6</v>
      </c>
      <c r="H28" s="93">
        <v>0.0014745370370370372</v>
      </c>
      <c r="I28" s="93">
        <v>0.0009739583333333332</v>
      </c>
      <c r="J28" s="93">
        <v>0.0010844907407407407</v>
      </c>
      <c r="K28" s="93">
        <v>0.0010804398148148149</v>
      </c>
      <c r="L28" s="93">
        <v>0.0011128472222222223</v>
      </c>
      <c r="M28" s="93">
        <v>0.001101851851851852</v>
      </c>
      <c r="N28" s="2"/>
      <c r="O28" s="93">
        <v>0.006828125</v>
      </c>
      <c r="P28" s="47" t="str">
        <f>IF(B28="-","-",IF(NOT(Q28="L")=TRUE,"-",100-COUNTIF($Q$9:Q28,"L")+1))</f>
        <v>-</v>
      </c>
      <c r="Q28" s="44" t="str">
        <f t="shared" si="0"/>
        <v>NL</v>
      </c>
      <c r="R28" s="46"/>
      <c r="S28" s="89" t="s">
        <v>47</v>
      </c>
      <c r="T28" s="82"/>
      <c r="X28" s="46"/>
    </row>
    <row r="29" spans="1:24" ht="13.5" customHeight="1">
      <c r="A29" s="60">
        <v>21</v>
      </c>
      <c r="B29" s="2">
        <v>223</v>
      </c>
      <c r="C29" s="2" t="s">
        <v>335</v>
      </c>
      <c r="D29" s="2" t="s">
        <v>85</v>
      </c>
      <c r="E29" s="2" t="s">
        <v>82</v>
      </c>
      <c r="F29" s="2" t="s">
        <v>83</v>
      </c>
      <c r="G29" s="2">
        <v>6</v>
      </c>
      <c r="H29" s="93">
        <v>0.0013113425925925925</v>
      </c>
      <c r="I29" s="93">
        <v>0.0009120370370370372</v>
      </c>
      <c r="J29" s="93">
        <v>0.0011666666666666668</v>
      </c>
      <c r="K29" s="93">
        <v>0.0011383101851851851</v>
      </c>
      <c r="L29" s="93">
        <v>0.0011788194444444444</v>
      </c>
      <c r="M29" s="93">
        <v>0.0011215277777777777</v>
      </c>
      <c r="N29" s="2"/>
      <c r="O29" s="93">
        <v>0.006828703703703704</v>
      </c>
      <c r="P29" s="47" t="str">
        <f>IF(B29="-","-",IF(NOT(Q29="L")=TRUE,"-",100-COUNTIF($Q$9:Q29,"L")+1))</f>
        <v>-</v>
      </c>
      <c r="Q29" s="44" t="str">
        <f t="shared" si="0"/>
        <v>NL</v>
      </c>
      <c r="R29" s="46"/>
      <c r="S29" s="89" t="s">
        <v>38</v>
      </c>
      <c r="T29" s="82"/>
      <c r="X29" s="46"/>
    </row>
    <row r="30" spans="1:24" ht="13.5" customHeight="1">
      <c r="A30" s="60">
        <v>22</v>
      </c>
      <c r="B30" s="2">
        <v>212</v>
      </c>
      <c r="C30" s="101" t="s">
        <v>314</v>
      </c>
      <c r="D30" s="2" t="s">
        <v>50</v>
      </c>
      <c r="E30" s="2" t="s">
        <v>82</v>
      </c>
      <c r="F30" s="2" t="s">
        <v>83</v>
      </c>
      <c r="G30" s="2">
        <v>6</v>
      </c>
      <c r="H30" s="93">
        <v>0.0015306712962962963</v>
      </c>
      <c r="I30" s="93">
        <v>0.000990162037037037</v>
      </c>
      <c r="J30" s="93">
        <v>0.0010271990740740743</v>
      </c>
      <c r="K30" s="93">
        <v>0.0011273148148148147</v>
      </c>
      <c r="L30" s="93">
        <v>0.0011238425925925927</v>
      </c>
      <c r="M30" s="93">
        <v>0.0010630787037037037</v>
      </c>
      <c r="N30" s="2"/>
      <c r="O30" s="93">
        <v>0.0068622685185185175</v>
      </c>
      <c r="P30" s="47" t="str">
        <f>IF(B30="-","-",IF(NOT(Q30="L")=TRUE,"-",100-COUNTIF($Q$9:Q30,"L")+1))</f>
        <v>-</v>
      </c>
      <c r="Q30" s="44" t="str">
        <f t="shared" si="0"/>
        <v>NL</v>
      </c>
      <c r="R30" s="46"/>
      <c r="S30" s="89" t="s">
        <v>183</v>
      </c>
      <c r="T30" s="82"/>
      <c r="X30" s="46"/>
    </row>
    <row r="31" spans="1:24" ht="13.5" customHeight="1">
      <c r="A31" s="60">
        <v>23</v>
      </c>
      <c r="B31" s="2">
        <v>245</v>
      </c>
      <c r="C31" s="2" t="s">
        <v>259</v>
      </c>
      <c r="D31" s="2" t="s">
        <v>25</v>
      </c>
      <c r="E31" s="2" t="s">
        <v>82</v>
      </c>
      <c r="F31" s="2" t="s">
        <v>114</v>
      </c>
      <c r="G31" s="2">
        <v>6</v>
      </c>
      <c r="H31" s="93">
        <v>0.0015636574074074075</v>
      </c>
      <c r="I31" s="93">
        <v>0.0009774305555555556</v>
      </c>
      <c r="J31" s="93">
        <v>0.001086226851851852</v>
      </c>
      <c r="K31" s="93">
        <v>0.0010405092592592593</v>
      </c>
      <c r="L31" s="93">
        <v>0.001095486111111111</v>
      </c>
      <c r="M31" s="93">
        <v>0.0011226851851851851</v>
      </c>
      <c r="N31" s="2"/>
      <c r="O31" s="93">
        <v>0.006885995370370371</v>
      </c>
      <c r="P31" s="47">
        <f>IF(B31="-","-",IF(NOT(Q31="L")=TRUE,"-",100-COUNTIF($Q$9:Q31,"L")+1))</f>
        <v>84</v>
      </c>
      <c r="Q31" s="44" t="str">
        <f t="shared" si="0"/>
        <v>L</v>
      </c>
      <c r="R31" s="46"/>
      <c r="S31" s="89" t="s">
        <v>35</v>
      </c>
      <c r="T31" s="82"/>
      <c r="X31" s="46"/>
    </row>
    <row r="32" spans="1:24" ht="13.5" customHeight="1">
      <c r="A32" s="60">
        <v>24</v>
      </c>
      <c r="B32" s="2">
        <v>202</v>
      </c>
      <c r="C32" s="2" t="s">
        <v>110</v>
      </c>
      <c r="D32" s="2" t="s">
        <v>25</v>
      </c>
      <c r="E32" s="2" t="s">
        <v>82</v>
      </c>
      <c r="F32" s="2" t="s">
        <v>83</v>
      </c>
      <c r="G32" s="2">
        <v>6</v>
      </c>
      <c r="H32" s="93">
        <v>0.001548611111111111</v>
      </c>
      <c r="I32" s="93">
        <v>0.0011059027777777777</v>
      </c>
      <c r="J32" s="93">
        <v>0.0011377314814814813</v>
      </c>
      <c r="K32" s="93">
        <v>0.0011979166666666668</v>
      </c>
      <c r="L32" s="93">
        <v>0.001011574074074074</v>
      </c>
      <c r="M32" s="93">
        <v>0.0009346064814814815</v>
      </c>
      <c r="N32" s="2"/>
      <c r="O32" s="93">
        <v>0.006936342592592592</v>
      </c>
      <c r="P32" s="47">
        <f>IF(B32="-","-",IF(NOT(Q32="L")=TRUE,"-",100-COUNTIF($Q$9:Q32,"L")+1))</f>
        <v>83</v>
      </c>
      <c r="Q32" s="44" t="str">
        <f t="shared" si="0"/>
        <v>L</v>
      </c>
      <c r="R32" s="46"/>
      <c r="S32" s="89" t="s">
        <v>59</v>
      </c>
      <c r="T32" s="82"/>
      <c r="X32" s="46"/>
    </row>
    <row r="33" spans="1:24" ht="13.5" customHeight="1">
      <c r="A33" s="60">
        <v>25</v>
      </c>
      <c r="B33" s="2">
        <v>208</v>
      </c>
      <c r="C33" s="2" t="s">
        <v>109</v>
      </c>
      <c r="D33" s="2" t="s">
        <v>61</v>
      </c>
      <c r="E33" s="2" t="s">
        <v>82</v>
      </c>
      <c r="F33" s="2" t="s">
        <v>83</v>
      </c>
      <c r="G33" s="2">
        <v>6</v>
      </c>
      <c r="H33" s="93">
        <v>0.0014878472222222222</v>
      </c>
      <c r="I33" s="93">
        <v>0.0011221064814814815</v>
      </c>
      <c r="J33" s="93">
        <v>0.0011001157407407407</v>
      </c>
      <c r="K33" s="93">
        <v>0.001144675925925926</v>
      </c>
      <c r="L33" s="93">
        <v>0.0011273148148148147</v>
      </c>
      <c r="M33" s="93">
        <v>0.0010283564814814814</v>
      </c>
      <c r="N33" s="2"/>
      <c r="O33" s="93">
        <v>0.007010416666666667</v>
      </c>
      <c r="P33" s="47">
        <f>IF(B33="-","-",IF(NOT(Q33="L")=TRUE,"-",100-COUNTIF($Q$9:Q33,"L")+1))</f>
        <v>82</v>
      </c>
      <c r="Q33" s="44" t="str">
        <f t="shared" si="0"/>
        <v>L</v>
      </c>
      <c r="R33" s="46"/>
      <c r="S33" s="87"/>
      <c r="T33" s="82"/>
      <c r="X33" s="46"/>
    </row>
    <row r="34" spans="1:24" ht="13.5" customHeight="1">
      <c r="A34" s="60">
        <v>26</v>
      </c>
      <c r="B34" s="2">
        <v>249</v>
      </c>
      <c r="C34" s="2" t="s">
        <v>117</v>
      </c>
      <c r="D34" s="2" t="s">
        <v>42</v>
      </c>
      <c r="E34" s="2" t="s">
        <v>82</v>
      </c>
      <c r="F34" s="2" t="s">
        <v>83</v>
      </c>
      <c r="G34" s="2">
        <v>5</v>
      </c>
      <c r="H34" s="93">
        <v>0.0014971064814814814</v>
      </c>
      <c r="I34" s="93">
        <v>0.0010104166666666666</v>
      </c>
      <c r="J34" s="93">
        <v>0.0012980324074074073</v>
      </c>
      <c r="K34" s="93">
        <v>0.0012372685185185186</v>
      </c>
      <c r="L34" s="93">
        <v>0.0011336805555555555</v>
      </c>
      <c r="M34" s="93"/>
      <c r="N34" s="2"/>
      <c r="O34" s="93">
        <v>0.00617650462962963</v>
      </c>
      <c r="P34" s="47">
        <f>IF(B34="-","-",IF(NOT(Q34="L")=TRUE,"-",100-COUNTIF($Q$9:Q34,"L")+1))</f>
        <v>81</v>
      </c>
      <c r="Q34" s="44" t="str">
        <f t="shared" si="0"/>
        <v>L</v>
      </c>
      <c r="R34" s="46"/>
      <c r="S34" s="87"/>
      <c r="T34" s="82"/>
      <c r="X34" s="46"/>
    </row>
    <row r="35" spans="1:24" ht="13.5" customHeight="1">
      <c r="A35" s="60">
        <v>27</v>
      </c>
      <c r="B35" s="2">
        <v>216</v>
      </c>
      <c r="C35" s="2" t="s">
        <v>217</v>
      </c>
      <c r="D35" s="2" t="s">
        <v>42</v>
      </c>
      <c r="E35" s="2" t="s">
        <v>82</v>
      </c>
      <c r="F35" s="2" t="s">
        <v>83</v>
      </c>
      <c r="G35" s="2">
        <v>5</v>
      </c>
      <c r="H35" s="93">
        <v>0.0015636574074074075</v>
      </c>
      <c r="I35" s="93">
        <v>0.0010873842592592593</v>
      </c>
      <c r="J35" s="93">
        <v>0.001195601851851852</v>
      </c>
      <c r="K35" s="93">
        <v>0.0012731481481481483</v>
      </c>
      <c r="L35" s="93">
        <v>0.0011359953703703703</v>
      </c>
      <c r="M35" s="93"/>
      <c r="N35" s="2"/>
      <c r="O35" s="93">
        <v>0.006255787037037036</v>
      </c>
      <c r="P35" s="47">
        <f>IF(B35="-","-",IF(NOT(Q35="L")=TRUE,"-",100-COUNTIF($Q$9:Q35,"L")+1))</f>
        <v>80</v>
      </c>
      <c r="Q35" s="44" t="str">
        <f t="shared" si="0"/>
        <v>L</v>
      </c>
      <c r="R35" s="46"/>
      <c r="S35" s="82"/>
      <c r="T35" s="82"/>
      <c r="X35" s="46"/>
    </row>
    <row r="36" spans="1:24" ht="13.5" customHeight="1">
      <c r="A36" s="60">
        <v>28</v>
      </c>
      <c r="B36" s="2">
        <v>241</v>
      </c>
      <c r="C36" s="2" t="s">
        <v>95</v>
      </c>
      <c r="D36" s="2" t="s">
        <v>4</v>
      </c>
      <c r="E36" s="2" t="s">
        <v>82</v>
      </c>
      <c r="F36" s="2" t="s">
        <v>83</v>
      </c>
      <c r="G36" s="2">
        <v>5</v>
      </c>
      <c r="H36" s="93">
        <v>0.0014583333333333334</v>
      </c>
      <c r="I36" s="93">
        <v>0.0011788194444444444</v>
      </c>
      <c r="J36" s="93">
        <v>0.0011712962962962964</v>
      </c>
      <c r="K36" s="93">
        <v>0.0012488425925925926</v>
      </c>
      <c r="L36" s="93">
        <v>0.0012002314814814816</v>
      </c>
      <c r="M36" s="93"/>
      <c r="N36" s="2"/>
      <c r="O36" s="93">
        <v>0.006257523148148148</v>
      </c>
      <c r="P36" s="47">
        <f>IF(B36="-","-",IF(NOT(Q36="L")=TRUE,"-",100-COUNTIF($Q$9:Q36,"L")+1))</f>
        <v>79</v>
      </c>
      <c r="Q36" s="44" t="str">
        <f t="shared" si="0"/>
        <v>L</v>
      </c>
      <c r="R36" s="46"/>
      <c r="S36" s="46"/>
      <c r="T36"/>
      <c r="X36" s="46"/>
    </row>
    <row r="37" spans="1:24" ht="13.5" customHeight="1">
      <c r="A37" s="60">
        <v>29</v>
      </c>
      <c r="B37" s="2">
        <v>220</v>
      </c>
      <c r="C37" s="2" t="s">
        <v>111</v>
      </c>
      <c r="D37" s="2" t="s">
        <v>60</v>
      </c>
      <c r="E37" s="2" t="s">
        <v>82</v>
      </c>
      <c r="F37" s="2" t="s">
        <v>83</v>
      </c>
      <c r="G37" s="2">
        <v>5</v>
      </c>
      <c r="H37" s="93">
        <v>0.0016765046296296296</v>
      </c>
      <c r="I37" s="93">
        <v>0.0011620370370370372</v>
      </c>
      <c r="J37" s="93">
        <v>0.0011539351851851851</v>
      </c>
      <c r="K37" s="93">
        <v>0.0011828703703703704</v>
      </c>
      <c r="L37" s="93">
        <v>0.0011875</v>
      </c>
      <c r="M37" s="93"/>
      <c r="N37" s="2"/>
      <c r="O37" s="93">
        <v>0.006362847222222222</v>
      </c>
      <c r="P37" s="47">
        <f>IF(B37="-","-",IF(NOT(Q37="L")=TRUE,"-",100-COUNTIF($Q$9:Q37,"L")+1))</f>
        <v>78</v>
      </c>
      <c r="Q37" s="44" t="str">
        <f t="shared" si="0"/>
        <v>L</v>
      </c>
      <c r="R37" s="46"/>
      <c r="S37"/>
      <c r="T37"/>
      <c r="X37" s="46"/>
    </row>
    <row r="38" spans="1:24" ht="13.5" customHeight="1">
      <c r="A38" s="60">
        <v>30</v>
      </c>
      <c r="B38" s="2">
        <v>205</v>
      </c>
      <c r="C38" s="2" t="s">
        <v>216</v>
      </c>
      <c r="D38" s="2" t="s">
        <v>4</v>
      </c>
      <c r="E38" s="2" t="s">
        <v>82</v>
      </c>
      <c r="F38" s="2" t="s">
        <v>114</v>
      </c>
      <c r="G38" s="2">
        <v>5</v>
      </c>
      <c r="H38" s="93">
        <v>0.001751736111111111</v>
      </c>
      <c r="I38" s="93">
        <v>0.0011423611111111111</v>
      </c>
      <c r="J38" s="93">
        <v>0.0012291666666666668</v>
      </c>
      <c r="K38" s="93">
        <v>0.0011400462962962963</v>
      </c>
      <c r="L38" s="93">
        <v>0.0011967592592592592</v>
      </c>
      <c r="M38" s="93"/>
      <c r="N38" s="2"/>
      <c r="O38" s="93">
        <v>0.0064600694444444445</v>
      </c>
      <c r="P38" s="47">
        <f>IF(B38="-","-",IF(NOT(Q38="L")=TRUE,"-",100-COUNTIF($Q$9:Q38,"L")+1))</f>
        <v>77</v>
      </c>
      <c r="Q38" s="44" t="str">
        <f t="shared" si="0"/>
        <v>L</v>
      </c>
      <c r="R38" s="46"/>
      <c r="S38" s="85" t="s">
        <v>52</v>
      </c>
      <c r="T38"/>
      <c r="X38" s="46"/>
    </row>
    <row r="39" spans="1:24" ht="13.5" customHeight="1">
      <c r="A39" s="60">
        <v>31</v>
      </c>
      <c r="B39" s="2">
        <v>221</v>
      </c>
      <c r="C39" s="2" t="s">
        <v>336</v>
      </c>
      <c r="D39" s="2" t="s">
        <v>54</v>
      </c>
      <c r="E39" s="2" t="s">
        <v>82</v>
      </c>
      <c r="F39" s="2" t="s">
        <v>83</v>
      </c>
      <c r="G39" s="2">
        <v>5</v>
      </c>
      <c r="H39" s="93">
        <v>0.001640625</v>
      </c>
      <c r="I39" s="93">
        <v>0.0011788194444444444</v>
      </c>
      <c r="J39" s="93">
        <v>0.0013153935185185185</v>
      </c>
      <c r="K39" s="93">
        <v>0.0012766203703703705</v>
      </c>
      <c r="L39" s="93">
        <v>0.0013269675925925925</v>
      </c>
      <c r="M39" s="93"/>
      <c r="N39" s="2"/>
      <c r="O39" s="93">
        <v>0.0067384259259259255</v>
      </c>
      <c r="P39" s="47">
        <f>IF(B39="-","-",IF(NOT(Q39="L")=TRUE,"-",100-COUNTIF($Q$9:Q39,"L")+1))</f>
        <v>76</v>
      </c>
      <c r="Q39" s="44" t="str">
        <f t="shared" si="0"/>
        <v>L</v>
      </c>
      <c r="R39" s="46"/>
      <c r="S39" s="46" t="s">
        <v>30</v>
      </c>
      <c r="T39"/>
      <c r="X39" s="46"/>
    </row>
    <row r="40" spans="1:24" ht="13.5" customHeight="1">
      <c r="A40" s="60">
        <v>32</v>
      </c>
      <c r="B40" s="2">
        <v>224</v>
      </c>
      <c r="C40" s="2" t="s">
        <v>337</v>
      </c>
      <c r="D40" s="2" t="s">
        <v>85</v>
      </c>
      <c r="E40" s="2" t="s">
        <v>82</v>
      </c>
      <c r="F40" s="2" t="s">
        <v>83</v>
      </c>
      <c r="G40" s="2">
        <v>5</v>
      </c>
      <c r="H40" s="93">
        <v>0.0016956018518518518</v>
      </c>
      <c r="I40" s="93">
        <v>0.001142939814814815</v>
      </c>
      <c r="J40" s="93">
        <v>0.0011944444444444446</v>
      </c>
      <c r="K40" s="93">
        <v>0.001582175925925926</v>
      </c>
      <c r="L40" s="93">
        <v>0.0011753472222222222</v>
      </c>
      <c r="M40" s="93"/>
      <c r="N40" s="2"/>
      <c r="O40" s="93">
        <v>0.00679050925925926</v>
      </c>
      <c r="P40" s="47" t="str">
        <f>IF(B40="-","-",IF(NOT(Q40="L")=TRUE,"-",100-COUNTIF($Q$9:Q40,"L")+1))</f>
        <v>-</v>
      </c>
      <c r="Q40" s="44" t="str">
        <f t="shared" si="0"/>
        <v>NL</v>
      </c>
      <c r="R40" s="46"/>
      <c r="S40" s="44" t="s">
        <v>53</v>
      </c>
      <c r="T40"/>
      <c r="X40" s="46"/>
    </row>
    <row r="41" spans="1:24" ht="13.5" customHeight="1">
      <c r="A41" s="60">
        <v>33</v>
      </c>
      <c r="B41" s="2">
        <v>237</v>
      </c>
      <c r="C41" s="2" t="s">
        <v>108</v>
      </c>
      <c r="D41" s="2" t="s">
        <v>54</v>
      </c>
      <c r="E41" s="2" t="s">
        <v>82</v>
      </c>
      <c r="F41" s="2" t="s">
        <v>83</v>
      </c>
      <c r="G41" s="2">
        <v>5</v>
      </c>
      <c r="H41" s="93">
        <v>0.0019380787037037038</v>
      </c>
      <c r="I41" s="93">
        <v>0.0011753472222222222</v>
      </c>
      <c r="J41" s="93">
        <v>0.001399884259259259</v>
      </c>
      <c r="K41" s="93">
        <v>0.0012783564814814814</v>
      </c>
      <c r="L41" s="93">
        <v>0.001257523148148148</v>
      </c>
      <c r="M41" s="93"/>
      <c r="N41" s="2"/>
      <c r="O41" s="93">
        <v>0.0070491898148148146</v>
      </c>
      <c r="P41" s="47">
        <f>IF(B41="-","-",IF(NOT(Q41="L")=TRUE,"-",100-COUNTIF($Q$9:Q41,"L")+1))</f>
        <v>75</v>
      </c>
      <c r="Q41" s="44" t="str">
        <f t="shared" si="0"/>
        <v>L</v>
      </c>
      <c r="R41" s="46"/>
      <c r="S41" s="46" t="s">
        <v>33</v>
      </c>
      <c r="T41"/>
      <c r="X41" s="46"/>
    </row>
    <row r="42" spans="1:24" ht="13.5" customHeight="1">
      <c r="A42" s="60">
        <v>34</v>
      </c>
      <c r="B42" s="2">
        <v>226</v>
      </c>
      <c r="C42" s="2" t="s">
        <v>124</v>
      </c>
      <c r="D42" s="2" t="s">
        <v>54</v>
      </c>
      <c r="E42" s="2" t="s">
        <v>82</v>
      </c>
      <c r="F42" s="2" t="s">
        <v>83</v>
      </c>
      <c r="G42" s="2">
        <v>5</v>
      </c>
      <c r="H42" s="93">
        <v>0.0018431712962962965</v>
      </c>
      <c r="I42" s="93">
        <v>0.001236111111111111</v>
      </c>
      <c r="J42" s="93">
        <v>0.0012754629629629628</v>
      </c>
      <c r="K42" s="93">
        <v>0.001384837962962963</v>
      </c>
      <c r="L42" s="93">
        <v>0.001326388888888889</v>
      </c>
      <c r="M42" s="93"/>
      <c r="N42" s="2"/>
      <c r="O42" s="93">
        <v>0.007065972222222223</v>
      </c>
      <c r="P42" s="47">
        <f>IF(B42="-","-",IF(NOT(Q42="L")=TRUE,"-",100-COUNTIF($Q$9:Q42,"L")+1))</f>
        <v>74</v>
      </c>
      <c r="Q42" s="44" t="str">
        <f t="shared" si="0"/>
        <v>L</v>
      </c>
      <c r="R42" s="46"/>
      <c r="S42" s="46" t="s">
        <v>31</v>
      </c>
      <c r="T42"/>
      <c r="X42" s="46"/>
    </row>
    <row r="43" spans="1:24" ht="13.5" customHeight="1">
      <c r="A43" s="60">
        <v>35</v>
      </c>
      <c r="B43" s="2">
        <v>236</v>
      </c>
      <c r="C43" s="2" t="s">
        <v>229</v>
      </c>
      <c r="D43" s="2" t="s">
        <v>54</v>
      </c>
      <c r="E43" s="2" t="s">
        <v>82</v>
      </c>
      <c r="F43" s="2" t="s">
        <v>83</v>
      </c>
      <c r="G43" s="2">
        <v>5</v>
      </c>
      <c r="H43" s="93">
        <v>0.0015474537037037039</v>
      </c>
      <c r="I43" s="93">
        <v>0.001140625</v>
      </c>
      <c r="J43" s="93">
        <v>0.001140625</v>
      </c>
      <c r="K43" s="93">
        <v>0.0014322916666666668</v>
      </c>
      <c r="L43" s="93">
        <v>0.001954861111111111</v>
      </c>
      <c r="M43" s="93"/>
      <c r="N43" s="2"/>
      <c r="O43" s="93">
        <v>0.007215856481481482</v>
      </c>
      <c r="P43" s="47">
        <f>IF(B43="-","-",IF(NOT(Q43="L")=TRUE,"-",100-COUNTIF($Q$9:Q43,"L")+1))</f>
        <v>73</v>
      </c>
      <c r="Q43" s="44" t="str">
        <f t="shared" si="0"/>
        <v>L</v>
      </c>
      <c r="R43" s="46"/>
      <c r="S43" s="46" t="s">
        <v>40</v>
      </c>
      <c r="T43"/>
      <c r="X43" s="46"/>
    </row>
    <row r="44" spans="1:24" ht="13.5" customHeight="1">
      <c r="A44" s="60">
        <v>36</v>
      </c>
      <c r="B44" s="2">
        <v>228</v>
      </c>
      <c r="C44" s="2" t="s">
        <v>242</v>
      </c>
      <c r="D44" s="2" t="s">
        <v>243</v>
      </c>
      <c r="E44" s="2" t="s">
        <v>82</v>
      </c>
      <c r="F44" s="2" t="s">
        <v>114</v>
      </c>
      <c r="G44" s="2">
        <v>5</v>
      </c>
      <c r="H44" s="93">
        <v>0.0018559027777777777</v>
      </c>
      <c r="I44" s="93">
        <v>0.0013217592592592593</v>
      </c>
      <c r="J44" s="93">
        <v>0.0013605324074074073</v>
      </c>
      <c r="K44" s="93">
        <v>0.001488425925925926</v>
      </c>
      <c r="L44" s="93">
        <v>0.0013738425925925925</v>
      </c>
      <c r="M44" s="93"/>
      <c r="N44" s="2"/>
      <c r="O44" s="93">
        <v>0.007400462962962963</v>
      </c>
      <c r="P44" s="47" t="str">
        <f>IF(B44="-","-",IF(NOT(Q44="L")=TRUE,"-",100-COUNTIF($Q$9:Q44,"L")+1))</f>
        <v>-</v>
      </c>
      <c r="Q44" s="44" t="str">
        <f t="shared" si="0"/>
        <v>NL</v>
      </c>
      <c r="R44" s="46"/>
      <c r="S44" s="46" t="s">
        <v>39</v>
      </c>
      <c r="T44"/>
      <c r="X44" s="46"/>
    </row>
    <row r="45" spans="1:24" ht="13.5" customHeight="1">
      <c r="A45" s="60">
        <v>37</v>
      </c>
      <c r="B45" s="2">
        <v>214</v>
      </c>
      <c r="C45" s="2" t="s">
        <v>112</v>
      </c>
      <c r="D45" s="2" t="s">
        <v>54</v>
      </c>
      <c r="E45" s="2" t="s">
        <v>82</v>
      </c>
      <c r="F45" s="2" t="s">
        <v>83</v>
      </c>
      <c r="G45" s="2">
        <v>5</v>
      </c>
      <c r="H45" s="93">
        <v>0.001808449074074074</v>
      </c>
      <c r="I45" s="93">
        <v>0.0013373842592592593</v>
      </c>
      <c r="J45" s="93">
        <v>0.0013819444444444443</v>
      </c>
      <c r="K45" s="93">
        <v>0.0014265046296296298</v>
      </c>
      <c r="L45" s="93">
        <v>0.0014560185185185186</v>
      </c>
      <c r="M45" s="93"/>
      <c r="N45" s="2"/>
      <c r="O45" s="93">
        <v>0.007410300925925925</v>
      </c>
      <c r="P45" s="47">
        <f>IF(B45="-","-",IF(NOT(Q45="L")=TRUE,"-",100-COUNTIF($Q$9:Q45,"L")+1))</f>
        <v>72</v>
      </c>
      <c r="Q45" s="44" t="str">
        <f t="shared" si="0"/>
        <v>L</v>
      </c>
      <c r="R45" s="46"/>
      <c r="S45" s="46" t="s">
        <v>41</v>
      </c>
      <c r="T45"/>
      <c r="X45" s="46"/>
    </row>
    <row r="46" spans="1:24" ht="13.5" customHeight="1">
      <c r="A46" s="60">
        <v>38</v>
      </c>
      <c r="B46" s="2">
        <v>203</v>
      </c>
      <c r="C46" s="2" t="s">
        <v>158</v>
      </c>
      <c r="D46" s="2" t="s">
        <v>54</v>
      </c>
      <c r="E46" s="2" t="s">
        <v>82</v>
      </c>
      <c r="F46" s="2" t="s">
        <v>83</v>
      </c>
      <c r="G46" s="2">
        <v>4</v>
      </c>
      <c r="H46" s="93">
        <v>0.001963541666666667</v>
      </c>
      <c r="I46" s="93">
        <v>0.0012528935185185184</v>
      </c>
      <c r="J46" s="93">
        <v>0.0015167824074074074</v>
      </c>
      <c r="K46" s="93">
        <v>0.001373263888888889</v>
      </c>
      <c r="L46" s="93"/>
      <c r="M46" s="93"/>
      <c r="N46" s="2"/>
      <c r="O46" s="93">
        <v>0.006106481481481481</v>
      </c>
      <c r="P46" s="47">
        <f>IF(B46="-","-",IF(NOT(Q46="L")=TRUE,"-",100-COUNTIF($Q$9:Q46,"L")+1))</f>
        <v>71</v>
      </c>
      <c r="Q46" s="44" t="str">
        <f t="shared" si="0"/>
        <v>L</v>
      </c>
      <c r="R46" s="46"/>
      <c r="S46" s="46" t="s">
        <v>72</v>
      </c>
      <c r="T46"/>
      <c r="X46" s="46"/>
    </row>
    <row r="47" spans="1:24" ht="13.5" customHeight="1">
      <c r="A47" s="60">
        <v>39</v>
      </c>
      <c r="B47" s="2">
        <v>235</v>
      </c>
      <c r="C47" s="2" t="s">
        <v>315</v>
      </c>
      <c r="D47" s="2" t="s">
        <v>85</v>
      </c>
      <c r="E47" s="2" t="s">
        <v>82</v>
      </c>
      <c r="F47" s="2" t="s">
        <v>114</v>
      </c>
      <c r="G47" s="2">
        <v>4</v>
      </c>
      <c r="H47" s="93">
        <v>0.0016545138888888887</v>
      </c>
      <c r="I47" s="93">
        <v>0.001361111111111111</v>
      </c>
      <c r="J47" s="93">
        <v>0.0015596064814814813</v>
      </c>
      <c r="K47" s="93">
        <v>0.0015688657407407407</v>
      </c>
      <c r="L47" s="93"/>
      <c r="M47" s="93"/>
      <c r="N47" s="2"/>
      <c r="O47" s="93">
        <v>0.006144097222222222</v>
      </c>
      <c r="P47" s="47" t="str">
        <f>IF(B47="-","-",IF(NOT(Q47="L")=TRUE,"-",100-COUNTIF($Q$9:Q47,"L")+1))</f>
        <v>-</v>
      </c>
      <c r="Q47" s="44" t="str">
        <f t="shared" si="0"/>
        <v>NL</v>
      </c>
      <c r="R47" s="46"/>
      <c r="S47" s="46" t="s">
        <v>25</v>
      </c>
      <c r="T47"/>
      <c r="X47" s="46"/>
    </row>
    <row r="48" spans="1:24" ht="13.5" customHeight="1">
      <c r="A48" s="60">
        <v>40</v>
      </c>
      <c r="B48" s="2">
        <v>240</v>
      </c>
      <c r="C48" s="2" t="s">
        <v>279</v>
      </c>
      <c r="D48" s="2" t="s">
        <v>60</v>
      </c>
      <c r="E48" s="2" t="s">
        <v>82</v>
      </c>
      <c r="F48" s="2" t="s">
        <v>83</v>
      </c>
      <c r="G48" s="2">
        <v>4</v>
      </c>
      <c r="H48" s="93">
        <v>0.0017760416666666669</v>
      </c>
      <c r="I48" s="93">
        <v>0.0014149305555555556</v>
      </c>
      <c r="J48" s="93">
        <v>0.0014641203703703706</v>
      </c>
      <c r="K48" s="93">
        <v>0.0016331018518518517</v>
      </c>
      <c r="L48" s="93"/>
      <c r="M48" s="93"/>
      <c r="N48" s="2"/>
      <c r="O48" s="93">
        <v>0.006288194444444444</v>
      </c>
      <c r="P48" s="47">
        <f>IF(B48="-","-",IF(NOT(Q48="L")=TRUE,"-",100-COUNTIF($Q$9:Q48,"L")+1))</f>
        <v>70</v>
      </c>
      <c r="Q48" s="44" t="str">
        <f t="shared" si="0"/>
        <v>L</v>
      </c>
      <c r="R48" s="46"/>
      <c r="S48" s="46" t="s">
        <v>73</v>
      </c>
      <c r="T48"/>
      <c r="X48" s="46"/>
    </row>
    <row r="49" spans="1:24" ht="13.5" customHeight="1">
      <c r="A49" s="60">
        <v>41</v>
      </c>
      <c r="B49" s="2">
        <v>210</v>
      </c>
      <c r="C49" s="2" t="s">
        <v>125</v>
      </c>
      <c r="D49" s="2" t="s">
        <v>54</v>
      </c>
      <c r="E49" s="2" t="s">
        <v>82</v>
      </c>
      <c r="F49" s="2" t="s">
        <v>114</v>
      </c>
      <c r="G49" s="2">
        <v>4</v>
      </c>
      <c r="H49" s="93">
        <v>0.0018200231481481485</v>
      </c>
      <c r="I49" s="93">
        <v>0.0016064814814814815</v>
      </c>
      <c r="J49" s="93">
        <v>0.0015532407407407407</v>
      </c>
      <c r="K49" s="93">
        <v>0.0014583333333333334</v>
      </c>
      <c r="L49" s="93"/>
      <c r="M49" s="93"/>
      <c r="N49" s="2"/>
      <c r="O49" s="93">
        <v>0.006438078703703704</v>
      </c>
      <c r="P49" s="47">
        <f>IF(B49="-","-",IF(NOT(Q49="L")=TRUE,"-",100-COUNTIF($Q$9:Q49,"L")+1))</f>
        <v>69</v>
      </c>
      <c r="Q49" s="44" t="str">
        <f t="shared" si="0"/>
        <v>L</v>
      </c>
      <c r="R49" s="46"/>
      <c r="S49" s="46" t="s">
        <v>60</v>
      </c>
      <c r="T49"/>
      <c r="X49" s="46"/>
    </row>
    <row r="50" spans="1:20" ht="13.5" customHeight="1">
      <c r="A50" s="60">
        <v>42</v>
      </c>
      <c r="B50" s="2">
        <v>231</v>
      </c>
      <c r="C50" s="2" t="s">
        <v>197</v>
      </c>
      <c r="D50" s="2" t="s">
        <v>74</v>
      </c>
      <c r="E50" s="2" t="s">
        <v>82</v>
      </c>
      <c r="F50" s="2" t="s">
        <v>83</v>
      </c>
      <c r="G50" s="2">
        <v>4</v>
      </c>
      <c r="H50" s="93">
        <v>0.0018240740740740743</v>
      </c>
      <c r="I50" s="93">
        <v>0.0016805555555555556</v>
      </c>
      <c r="J50" s="93">
        <v>0.0016475694444444446</v>
      </c>
      <c r="K50" s="93">
        <v>0.0014363425925925926</v>
      </c>
      <c r="L50" s="93"/>
      <c r="M50" s="93"/>
      <c r="N50" s="2"/>
      <c r="O50" s="93">
        <v>0.006588541666666667</v>
      </c>
      <c r="P50" s="47">
        <f>IF(B50="-","-",IF(NOT(Q50="L")=TRUE,"-",100-COUNTIF($Q$9:Q50,"L")+1))</f>
        <v>68</v>
      </c>
      <c r="Q50" s="44" t="str">
        <f t="shared" si="0"/>
        <v>L</v>
      </c>
      <c r="S50" s="46" t="s">
        <v>58</v>
      </c>
      <c r="T50"/>
    </row>
    <row r="51" spans="1:20" ht="13.5" customHeight="1">
      <c r="A51" s="60">
        <v>43</v>
      </c>
      <c r="B51" s="2">
        <v>234</v>
      </c>
      <c r="C51" s="2" t="s">
        <v>316</v>
      </c>
      <c r="D51" s="2" t="s">
        <v>85</v>
      </c>
      <c r="E51" s="2" t="s">
        <v>82</v>
      </c>
      <c r="F51" s="2" t="s">
        <v>114</v>
      </c>
      <c r="G51" s="2">
        <v>4</v>
      </c>
      <c r="H51" s="93">
        <v>0.0018258101851851849</v>
      </c>
      <c r="I51" s="93">
        <v>0.001792824074074074</v>
      </c>
      <c r="J51" s="93">
        <v>0.0017395833333333332</v>
      </c>
      <c r="K51" s="93">
        <v>0.0015775462962962963</v>
      </c>
      <c r="L51" s="93"/>
      <c r="M51" s="93"/>
      <c r="N51" s="2"/>
      <c r="O51" s="93">
        <v>0.00693576388888889</v>
      </c>
      <c r="P51" s="47" t="str">
        <f>IF(B51="-","-",IF(NOT(Q51="L")=TRUE,"-",100-COUNTIF($Q$9:Q51,"L")+1))</f>
        <v>-</v>
      </c>
      <c r="Q51" s="44" t="str">
        <f t="shared" si="0"/>
        <v>NL</v>
      </c>
      <c r="S51" s="46" t="s">
        <v>77</v>
      </c>
      <c r="T51"/>
    </row>
    <row r="52" spans="1:19" ht="13.5" customHeight="1">
      <c r="A52" s="60">
        <v>44</v>
      </c>
      <c r="B52" s="2">
        <v>252</v>
      </c>
      <c r="C52" s="2" t="s">
        <v>338</v>
      </c>
      <c r="D52" s="2" t="s">
        <v>85</v>
      </c>
      <c r="E52" s="2" t="s">
        <v>82</v>
      </c>
      <c r="F52" s="2" t="s">
        <v>83</v>
      </c>
      <c r="G52" s="2">
        <v>4</v>
      </c>
      <c r="H52" s="93">
        <v>0.0019577546296296296</v>
      </c>
      <c r="I52" s="93">
        <v>0.0016070601851851853</v>
      </c>
      <c r="J52" s="93">
        <v>0.0017390046296296294</v>
      </c>
      <c r="K52" s="93">
        <v>0.001730902777777778</v>
      </c>
      <c r="L52" s="93"/>
      <c r="M52" s="93"/>
      <c r="N52" s="2"/>
      <c r="O52" s="93">
        <v>0.007034722222222223</v>
      </c>
      <c r="P52" s="47" t="str">
        <f>IF(B52="-","-",IF(NOT(Q52="L")=TRUE,"-",100-COUNTIF($Q$9:Q52,"L")+1))</f>
        <v>-</v>
      </c>
      <c r="Q52" s="44" t="str">
        <f t="shared" si="0"/>
        <v>NL</v>
      </c>
      <c r="S52" s="46" t="s">
        <v>62</v>
      </c>
    </row>
    <row r="53" spans="1:19" ht="13.5" customHeight="1">
      <c r="A53" s="60">
        <v>45</v>
      </c>
      <c r="B53" s="2">
        <v>230</v>
      </c>
      <c r="C53" s="2" t="s">
        <v>230</v>
      </c>
      <c r="D53" s="2" t="s">
        <v>54</v>
      </c>
      <c r="E53" s="2" t="s">
        <v>82</v>
      </c>
      <c r="F53" s="2" t="s">
        <v>83</v>
      </c>
      <c r="G53" s="2">
        <v>4</v>
      </c>
      <c r="H53" s="93">
        <v>0.001982638888888889</v>
      </c>
      <c r="I53" s="93">
        <v>0.001711226851851852</v>
      </c>
      <c r="J53" s="93">
        <v>0.0017019675925925926</v>
      </c>
      <c r="K53" s="93">
        <v>0.001660300925925926</v>
      </c>
      <c r="L53" s="93"/>
      <c r="M53" s="93"/>
      <c r="N53" s="2"/>
      <c r="O53" s="93">
        <v>0.0070561342592592585</v>
      </c>
      <c r="P53" s="47">
        <f>IF(B53="-","-",IF(NOT(Q53="L")=TRUE,"-",100-COUNTIF($Q$9:Q53,"L")+1))</f>
        <v>67</v>
      </c>
      <c r="Q53" s="44" t="str">
        <f t="shared" si="0"/>
        <v>L</v>
      </c>
      <c r="S53" s="44" t="s">
        <v>61</v>
      </c>
    </row>
    <row r="54" spans="1:19" ht="13.5" customHeight="1">
      <c r="A54" s="60">
        <v>46</v>
      </c>
      <c r="B54" s="2">
        <v>248</v>
      </c>
      <c r="C54" s="2" t="s">
        <v>198</v>
      </c>
      <c r="D54" s="2" t="s">
        <v>85</v>
      </c>
      <c r="E54" s="2" t="s">
        <v>82</v>
      </c>
      <c r="F54" s="2" t="s">
        <v>83</v>
      </c>
      <c r="G54" s="2">
        <v>4</v>
      </c>
      <c r="H54" s="93">
        <v>0.0021568287037037038</v>
      </c>
      <c r="I54" s="93">
        <v>0.0017245370370370372</v>
      </c>
      <c r="J54" s="93">
        <v>0.0016128472222222221</v>
      </c>
      <c r="K54" s="93">
        <v>0.001644675925925926</v>
      </c>
      <c r="L54" s="93"/>
      <c r="M54" s="93"/>
      <c r="N54" s="2"/>
      <c r="O54" s="93">
        <v>0.007138888888888888</v>
      </c>
      <c r="P54" s="47" t="str">
        <f>IF(B54="-","-",IF(NOT(Q54="L")=TRUE,"-",100-COUNTIF($Q$9:Q54,"L")+1))</f>
        <v>-</v>
      </c>
      <c r="Q54" s="44" t="str">
        <f t="shared" si="0"/>
        <v>NL</v>
      </c>
      <c r="S54" s="90" t="s">
        <v>122</v>
      </c>
    </row>
    <row r="55" spans="1:17" ht="13.5" customHeight="1">
      <c r="A55" s="60">
        <v>47</v>
      </c>
      <c r="B55" s="2">
        <v>239</v>
      </c>
      <c r="C55" s="2" t="s">
        <v>251</v>
      </c>
      <c r="D55" s="2" t="s">
        <v>85</v>
      </c>
      <c r="E55" s="2" t="s">
        <v>82</v>
      </c>
      <c r="F55" s="2" t="s">
        <v>83</v>
      </c>
      <c r="G55" s="2">
        <v>4</v>
      </c>
      <c r="H55" s="93">
        <v>0.0019693287037037036</v>
      </c>
      <c r="I55" s="93">
        <v>0.001798611111111111</v>
      </c>
      <c r="J55" s="93">
        <v>0.0018576388888888887</v>
      </c>
      <c r="K55" s="93">
        <v>0.0017528935185185189</v>
      </c>
      <c r="L55" s="2"/>
      <c r="M55" s="2"/>
      <c r="N55" s="2"/>
      <c r="O55" s="93">
        <v>0.007378472222222223</v>
      </c>
      <c r="P55" s="47" t="str">
        <f>IF(B55="-","-",IF(NOT(Q55="L")=TRUE,"-",100-COUNTIF($Q$9:Q55,"L")+1))</f>
        <v>-</v>
      </c>
      <c r="Q55" s="44" t="str">
        <f t="shared" si="0"/>
        <v>NL</v>
      </c>
    </row>
    <row r="56" spans="1:17" ht="13.5" customHeight="1">
      <c r="A56" s="60">
        <v>48</v>
      </c>
      <c r="B56" s="2">
        <v>222</v>
      </c>
      <c r="C56" s="2" t="s">
        <v>167</v>
      </c>
      <c r="D56" s="2" t="s">
        <v>54</v>
      </c>
      <c r="E56" s="2" t="s">
        <v>82</v>
      </c>
      <c r="F56" s="2" t="s">
        <v>83</v>
      </c>
      <c r="G56" s="2">
        <v>4</v>
      </c>
      <c r="H56" s="93">
        <v>0.00221412037037037</v>
      </c>
      <c r="I56" s="93">
        <v>0.0020520833333333333</v>
      </c>
      <c r="J56" s="93">
        <v>0.001736111111111111</v>
      </c>
      <c r="K56" s="93">
        <v>0.0015393518518518519</v>
      </c>
      <c r="L56" s="2"/>
      <c r="M56" s="2"/>
      <c r="N56" s="2"/>
      <c r="O56" s="93">
        <v>0.007541666666666666</v>
      </c>
      <c r="P56" s="47">
        <f>IF(B56="-","-",IF(NOT(Q56="L")=TRUE,"-",100-COUNTIF($Q$9:Q56,"L")+1))</f>
        <v>66</v>
      </c>
      <c r="Q56" s="44" t="str">
        <f t="shared" si="0"/>
        <v>L</v>
      </c>
    </row>
    <row r="57" spans="1:17" ht="13.5" customHeight="1">
      <c r="A57" s="60">
        <v>49</v>
      </c>
      <c r="B57" s="2">
        <v>244</v>
      </c>
      <c r="C57" s="2" t="s">
        <v>215</v>
      </c>
      <c r="D57" s="2" t="s">
        <v>60</v>
      </c>
      <c r="E57" s="2" t="s">
        <v>82</v>
      </c>
      <c r="F57" s="2" t="s">
        <v>114</v>
      </c>
      <c r="G57" s="2">
        <v>3</v>
      </c>
      <c r="H57" s="93">
        <v>0.0020885416666666665</v>
      </c>
      <c r="I57" s="93">
        <v>0.0018900462962962961</v>
      </c>
      <c r="J57" s="93">
        <v>0.0020572916666666665</v>
      </c>
      <c r="K57" s="93"/>
      <c r="L57" s="2"/>
      <c r="M57" s="2"/>
      <c r="N57" s="2"/>
      <c r="O57" s="93">
        <v>0.00603587962962963</v>
      </c>
      <c r="P57" s="47">
        <f>IF(B57="-","-",IF(NOT(Q57="L")=TRUE,"-",100-COUNTIF($Q$9:Q57,"L")+1))</f>
        <v>65</v>
      </c>
      <c r="Q57" s="44" t="str">
        <f t="shared" si="0"/>
        <v>L</v>
      </c>
    </row>
    <row r="58" spans="1:17" ht="13.5" customHeight="1">
      <c r="A58" s="60">
        <v>50</v>
      </c>
      <c r="B58" s="2">
        <v>251</v>
      </c>
      <c r="C58" s="2" t="s">
        <v>339</v>
      </c>
      <c r="D58" s="2" t="s">
        <v>85</v>
      </c>
      <c r="E58" s="2" t="s">
        <v>82</v>
      </c>
      <c r="F58" s="2" t="s">
        <v>83</v>
      </c>
      <c r="G58" s="2">
        <v>3</v>
      </c>
      <c r="H58" s="93">
        <v>0.0019224537037037038</v>
      </c>
      <c r="I58" s="93">
        <v>0.002306134259259259</v>
      </c>
      <c r="J58" s="93">
        <v>0.0018315972222222223</v>
      </c>
      <c r="K58" s="93"/>
      <c r="L58" s="2"/>
      <c r="M58" s="2"/>
      <c r="N58" s="2"/>
      <c r="O58" s="93">
        <v>0.006060185185185185</v>
      </c>
      <c r="P58" s="47" t="str">
        <f>IF(B58="-","-",IF(NOT(Q58="L")=TRUE,"-",100-COUNTIF($Q$9:Q58,"L")+1))</f>
        <v>-</v>
      </c>
      <c r="Q58" s="44" t="str">
        <f t="shared" si="0"/>
        <v>NL</v>
      </c>
    </row>
    <row r="59" spans="1:17" ht="13.5" customHeight="1">
      <c r="A59" s="60">
        <v>51</v>
      </c>
      <c r="B59" s="2">
        <v>247</v>
      </c>
      <c r="C59" s="2" t="s">
        <v>224</v>
      </c>
      <c r="D59" s="2" t="s">
        <v>85</v>
      </c>
      <c r="E59" s="2" t="s">
        <v>82</v>
      </c>
      <c r="F59" s="2" t="s">
        <v>83</v>
      </c>
      <c r="G59" s="2">
        <v>3</v>
      </c>
      <c r="H59" s="93">
        <v>0.002134259259259259</v>
      </c>
      <c r="I59" s="93">
        <v>0.0024716435185185184</v>
      </c>
      <c r="J59" s="93">
        <v>0.0016464120370370372</v>
      </c>
      <c r="K59" s="93"/>
      <c r="L59" s="2"/>
      <c r="M59" s="2"/>
      <c r="N59" s="2"/>
      <c r="O59" s="93">
        <v>0.006252314814814815</v>
      </c>
      <c r="P59" s="47" t="str">
        <f>IF(B59="-","-",IF(NOT(Q59="L")=TRUE,"-",100-COUNTIF($Q$9:Q59,"L")+1))</f>
        <v>-</v>
      </c>
      <c r="Q59" s="44" t="str">
        <f t="shared" si="0"/>
        <v>NL</v>
      </c>
    </row>
    <row r="60" spans="1:17" ht="13.5" customHeight="1" thickBot="1">
      <c r="A60" s="67">
        <v>52</v>
      </c>
      <c r="B60" s="96">
        <v>238</v>
      </c>
      <c r="C60" s="96" t="s">
        <v>132</v>
      </c>
      <c r="D60" s="96" t="s">
        <v>54</v>
      </c>
      <c r="E60" s="96" t="s">
        <v>82</v>
      </c>
      <c r="F60" s="96" t="s">
        <v>83</v>
      </c>
      <c r="G60" s="96">
        <v>3</v>
      </c>
      <c r="H60" s="97">
        <v>0.002438657407407407</v>
      </c>
      <c r="I60" s="97">
        <v>0.0020561342592592593</v>
      </c>
      <c r="J60" s="97">
        <v>0.0019079861111111112</v>
      </c>
      <c r="K60" s="97"/>
      <c r="L60" s="96"/>
      <c r="M60" s="96"/>
      <c r="N60" s="96"/>
      <c r="O60" s="97">
        <v>0.006402777777777778</v>
      </c>
      <c r="P60" s="53">
        <f>IF(B60="-","-",IF(NOT(Q60="L")=TRUE,"-",100-COUNTIF($Q$9:Q60,"L")+1))</f>
        <v>64</v>
      </c>
      <c r="Q60" s="44" t="str">
        <f t="shared" si="0"/>
        <v>L</v>
      </c>
    </row>
    <row r="61" spans="1:17" ht="13.5" customHeight="1">
      <c r="A61" s="60"/>
      <c r="Q61" s="44" t="e">
        <f>IF(#REF!="-","-",IF(#REF!="Private Member",IF(COUNTIF($T$6:$T$60,#REF!)=1,"L","NL"),IF(COUNTIF($S$6:$S$60,#REF!)=1,"L","NL")))</f>
        <v>#REF!</v>
      </c>
    </row>
    <row r="62" spans="1:17" ht="13.5" customHeight="1">
      <c r="A62" s="46"/>
      <c r="Q62" s="44" t="e">
        <f>IF(#REF!="-","-",IF(#REF!="Private Member",IF(COUNTIF($T$6:$T$60,#REF!)=1,"L","NL"),IF(COUNTIF($S$6:$S$60,#REF!)=1,"L","NL")))</f>
        <v>#REF!</v>
      </c>
    </row>
    <row r="63" ht="13.5" customHeight="1">
      <c r="Q63" s="44" t="e">
        <f>IF(#REF!="-","-",IF(#REF!="Private Member",IF(COUNTIF($T$6:$T$60,#REF!)=1,"L","NL"),IF(COUNTIF($S$6:$S$60,#REF!)=1,"L","NL")))</f>
        <v>#REF!</v>
      </c>
    </row>
    <row r="64" ht="13.5" customHeight="1">
      <c r="Q64" s="44" t="e">
        <f>IF(#REF!="-","-",IF(#REF!="Private Member",IF(COUNTIF($T$6:$T$60,#REF!)=1,"L","NL"),IF(COUNTIF($S$6:$S$60,#REF!)=1,"L","NL")))</f>
        <v>#REF!</v>
      </c>
    </row>
    <row r="65" ht="13.5" customHeight="1">
      <c r="Q65" s="44" t="e">
        <f>IF(#REF!="-","-",IF(#REF!="Private Member",IF(COUNTIF($T$6:$T$60,#REF!)=1,"L","NL"),IF(COUNTIF($S$6:$S$60,#REF!)=1,"L","NL")))</f>
        <v>#REF!</v>
      </c>
    </row>
    <row r="66" ht="13.5" customHeight="1">
      <c r="Q66" s="44" t="e">
        <f>IF(#REF!="-","-",IF(#REF!="Private Member",IF(COUNTIF($T$6:$T$60,#REF!)=1,"L","NL"),IF(COUNTIF($S$6:$S$60,#REF!)=1,"L","NL")))</f>
        <v>#REF!</v>
      </c>
    </row>
    <row r="67" ht="12.75">
      <c r="Q67" s="44" t="e">
        <f>IF(#REF!="-","-",IF(#REF!="Private Member",IF(COUNTIF($T$6:$T$60,#REF!)=1,"L","NL"),IF(COUNTIF($S$6:$S$60,#REF!)=1,"L","NL")))</f>
        <v>#REF!</v>
      </c>
    </row>
    <row r="68" ht="12.75">
      <c r="Q68" s="44" t="e">
        <f>IF(#REF!="-","-",IF(#REF!="Private Member",IF(COUNTIF($T$6:$T$60,#REF!)=1,"L","NL"),IF(COUNTIF($S$6:$S$60,#REF!)=1,"L","NL")))</f>
        <v>#REF!</v>
      </c>
    </row>
    <row r="69" ht="12.75">
      <c r="Q69" s="44" t="e">
        <f>IF(#REF!="-","-",IF(#REF!="Private Member",IF(COUNTIF($T$6:$T$60,#REF!)=1,"L","NL"),IF(COUNTIF($S$6:$S$60,#REF!)=1,"L","NL")))</f>
        <v>#REF!</v>
      </c>
    </row>
    <row r="70" ht="12.75">
      <c r="Q70" s="44" t="e">
        <f>IF(#REF!="-","-",IF(#REF!="Private Member",IF(COUNTIF($T$6:$T$60,#REF!)=1,"L","NL"),IF(COUNTIF($S$6:$S$60,#REF!)=1,"L","NL")))</f>
        <v>#REF!</v>
      </c>
    </row>
    <row r="71" ht="12.75">
      <c r="Q71" s="44" t="e">
        <f>IF(#REF!="-","-",IF(#REF!="Private Member",IF(COUNTIF($T$6:$T$60,#REF!)=1,"L","NL"),IF(COUNTIF($S$6:$S$60,#REF!)=1,"L","NL")))</f>
        <v>#REF!</v>
      </c>
    </row>
    <row r="72" ht="12.75">
      <c r="Q72" s="44" t="e">
        <f>IF(#REF!="-","-",IF(#REF!="Private Member",IF(COUNTIF($T$6:$T$60,#REF!)=1,"L","NL"),IF(COUNTIF($S$6:$S$60,#REF!)=1,"L","NL")))</f>
        <v>#REF!</v>
      </c>
    </row>
    <row r="73" ht="12.75">
      <c r="Q73" s="44" t="e">
        <f>IF(#REF!="-","-",IF(#REF!="Private Member",IF(COUNTIF($T$6:$T$60,#REF!)=1,"L","NL"),IF(COUNTIF($S$6:$S$60,#REF!)=1,"L","NL")))</f>
        <v>#REF!</v>
      </c>
    </row>
    <row r="74" ht="12.75">
      <c r="Q74" s="44" t="e">
        <f>IF(#REF!="-","-",IF(#REF!="Private Member",IF(COUNTIF($T$6:$T$60,#REF!)=1,"L","NL"),IF(COUNTIF($S$6:$S$60,#REF!)=1,"L","NL")))</f>
        <v>#REF!</v>
      </c>
    </row>
  </sheetData>
  <sheetProtection/>
  <mergeCells count="6">
    <mergeCell ref="A1:Q1"/>
    <mergeCell ref="A2:Q2"/>
    <mergeCell ref="A3:Q3"/>
    <mergeCell ref="A4:Q4"/>
    <mergeCell ref="A5:Q5"/>
    <mergeCell ref="A6:Q6"/>
  </mergeCells>
  <dataValidations count="1">
    <dataValidation allowBlank="1" showInputMessage="1" showErrorMessage="1" prompt="Enter the names of all Private Members, for all categories of rider." sqref="T8"/>
  </dataValidations>
  <hyperlinks>
    <hyperlink ref="U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8.7109375" style="0" customWidth="1"/>
    <col min="2" max="2" width="19.28125" style="0" customWidth="1"/>
    <col min="3" max="3" width="20.8515625" style="0" customWidth="1"/>
    <col min="4" max="4" width="5.421875" style="0" bestFit="1" customWidth="1"/>
    <col min="5" max="5" width="20.8515625" style="0" customWidth="1"/>
    <col min="6" max="6" width="5.421875" style="0" customWidth="1"/>
    <col min="7" max="7" width="20.8515625" style="0" customWidth="1"/>
    <col min="8" max="8" width="5.421875" style="0" customWidth="1"/>
    <col min="9" max="9" width="5.00390625" style="0" bestFit="1" customWidth="1"/>
  </cols>
  <sheetData>
    <row r="1" spans="1:12" ht="24.75">
      <c r="A1" s="14" t="s">
        <v>5</v>
      </c>
      <c r="B1" s="14"/>
      <c r="C1" s="15"/>
      <c r="D1" s="14"/>
      <c r="E1" s="14"/>
      <c r="F1" s="14"/>
      <c r="G1" s="14"/>
      <c r="H1" s="14"/>
      <c r="I1" s="14"/>
      <c r="J1" s="14"/>
      <c r="K1" s="15"/>
      <c r="L1" s="15"/>
    </row>
    <row r="2" spans="1:12" ht="24.75">
      <c r="A2" s="14" t="s">
        <v>169</v>
      </c>
      <c r="B2" s="14"/>
      <c r="C2" s="15"/>
      <c r="D2" s="14"/>
      <c r="E2" s="14"/>
      <c r="F2" s="14"/>
      <c r="G2" s="14"/>
      <c r="H2" s="14"/>
      <c r="I2" s="14"/>
      <c r="J2" s="14"/>
      <c r="K2" s="17"/>
      <c r="L2" s="17"/>
    </row>
    <row r="3" spans="1:12" ht="24.75">
      <c r="A3" s="21"/>
      <c r="B3" s="21"/>
      <c r="C3" s="17"/>
      <c r="D3" s="18"/>
      <c r="E3" s="18"/>
      <c r="F3" s="17"/>
      <c r="G3" s="17"/>
      <c r="H3" s="17"/>
      <c r="I3" s="17"/>
      <c r="J3" s="17"/>
      <c r="K3" s="17"/>
      <c r="L3" s="17"/>
    </row>
    <row r="4" ht="24.75">
      <c r="A4" s="16" t="s">
        <v>347</v>
      </c>
    </row>
    <row r="6" ht="13.5" thickBot="1"/>
    <row r="7" spans="1:9" ht="13.5" thickBot="1">
      <c r="A7" s="166" t="s">
        <v>7</v>
      </c>
      <c r="B7" s="166" t="s">
        <v>2</v>
      </c>
      <c r="C7" s="167" t="s">
        <v>343</v>
      </c>
      <c r="D7" s="168" t="s">
        <v>344</v>
      </c>
      <c r="E7" s="167" t="s">
        <v>345</v>
      </c>
      <c r="F7" s="168" t="s">
        <v>344</v>
      </c>
      <c r="G7" s="167" t="s">
        <v>346</v>
      </c>
      <c r="H7" s="168" t="s">
        <v>344</v>
      </c>
      <c r="I7" s="168" t="s">
        <v>19</v>
      </c>
    </row>
    <row r="8" spans="1:9" ht="12.75">
      <c r="A8" s="192">
        <v>1</v>
      </c>
      <c r="B8" s="193" t="s">
        <v>54</v>
      </c>
      <c r="C8" s="194" t="s">
        <v>81</v>
      </c>
      <c r="D8" s="195">
        <v>1</v>
      </c>
      <c r="E8" s="194" t="s">
        <v>84</v>
      </c>
      <c r="F8" s="195">
        <v>2</v>
      </c>
      <c r="G8" s="194" t="s">
        <v>89</v>
      </c>
      <c r="H8" s="195">
        <v>3</v>
      </c>
      <c r="I8" s="196">
        <f aca="true" t="shared" si="0" ref="I8:I14">D8+F8+H8</f>
        <v>6</v>
      </c>
    </row>
    <row r="9" spans="1:9" ht="12.75">
      <c r="A9" s="169">
        <v>2</v>
      </c>
      <c r="B9" s="190" t="s">
        <v>4</v>
      </c>
      <c r="C9" s="170" t="s">
        <v>93</v>
      </c>
      <c r="D9" s="171">
        <v>5</v>
      </c>
      <c r="E9" s="170" t="s">
        <v>91</v>
      </c>
      <c r="F9" s="171">
        <v>7</v>
      </c>
      <c r="G9" s="170" t="s">
        <v>95</v>
      </c>
      <c r="H9" s="171">
        <v>14</v>
      </c>
      <c r="I9" s="172">
        <f t="shared" si="0"/>
        <v>26</v>
      </c>
    </row>
    <row r="10" spans="1:9" ht="12.75">
      <c r="A10" s="173">
        <v>3</v>
      </c>
      <c r="B10" s="174" t="s">
        <v>284</v>
      </c>
      <c r="C10" s="175" t="s">
        <v>90</v>
      </c>
      <c r="D10" s="176">
        <v>6</v>
      </c>
      <c r="E10" s="175" t="s">
        <v>110</v>
      </c>
      <c r="F10" s="176">
        <v>10</v>
      </c>
      <c r="G10" s="177" t="s">
        <v>96</v>
      </c>
      <c r="H10" s="176">
        <v>13</v>
      </c>
      <c r="I10" s="178">
        <f t="shared" si="0"/>
        <v>29</v>
      </c>
    </row>
    <row r="11" spans="1:9" ht="12.75">
      <c r="A11" s="179">
        <v>4</v>
      </c>
      <c r="B11" s="180" t="s">
        <v>60</v>
      </c>
      <c r="C11" s="181" t="s">
        <v>214</v>
      </c>
      <c r="D11" s="182">
        <v>8</v>
      </c>
      <c r="E11" s="181" t="s">
        <v>111</v>
      </c>
      <c r="F11" s="182">
        <v>19</v>
      </c>
      <c r="G11" s="181" t="s">
        <v>215</v>
      </c>
      <c r="H11" s="182">
        <v>30</v>
      </c>
      <c r="I11" s="183">
        <f t="shared" si="0"/>
        <v>57</v>
      </c>
    </row>
    <row r="12" spans="1:9" ht="12.75">
      <c r="A12" s="179">
        <v>5</v>
      </c>
      <c r="B12" s="191" t="s">
        <v>30</v>
      </c>
      <c r="C12" s="184" t="s">
        <v>325</v>
      </c>
      <c r="D12" s="182">
        <v>12</v>
      </c>
      <c r="E12" s="184" t="s">
        <v>101</v>
      </c>
      <c r="F12" s="182">
        <v>21</v>
      </c>
      <c r="G12" s="181" t="s">
        <v>119</v>
      </c>
      <c r="H12" s="182">
        <v>33</v>
      </c>
      <c r="I12" s="183">
        <f t="shared" si="0"/>
        <v>66</v>
      </c>
    </row>
    <row r="13" spans="1:9" ht="12.75">
      <c r="A13" s="179">
        <v>6</v>
      </c>
      <c r="B13" s="180" t="s">
        <v>42</v>
      </c>
      <c r="C13" s="181" t="s">
        <v>117</v>
      </c>
      <c r="D13" s="182">
        <v>17</v>
      </c>
      <c r="E13" s="181" t="s">
        <v>217</v>
      </c>
      <c r="F13" s="182">
        <v>38</v>
      </c>
      <c r="G13" s="181" t="s">
        <v>326</v>
      </c>
      <c r="H13" s="182">
        <v>52</v>
      </c>
      <c r="I13" s="183">
        <f t="shared" si="0"/>
        <v>107</v>
      </c>
    </row>
    <row r="14" spans="1:9" ht="13.5" thickBot="1">
      <c r="A14" s="185">
        <v>7</v>
      </c>
      <c r="B14" s="201" t="s">
        <v>61</v>
      </c>
      <c r="C14" s="186" t="s">
        <v>109</v>
      </c>
      <c r="D14" s="187">
        <v>24</v>
      </c>
      <c r="E14" s="188" t="s">
        <v>223</v>
      </c>
      <c r="F14" s="187">
        <v>73</v>
      </c>
      <c r="G14" s="186" t="s">
        <v>278</v>
      </c>
      <c r="H14" s="187">
        <v>74</v>
      </c>
      <c r="I14" s="189">
        <f t="shared" si="0"/>
        <v>171</v>
      </c>
    </row>
  </sheetData>
  <sheetProtection/>
  <printOptions/>
  <pageMargins left="0.75" right="0.75" top="1" bottom="1" header="0.3" footer="0.3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0"/>
  <sheetViews>
    <sheetView zoomScale="150" zoomScaleNormal="150" zoomScalePageLayoutView="0" workbookViewId="0" topLeftCell="A19">
      <selection activeCell="C45" sqref="C45"/>
    </sheetView>
  </sheetViews>
  <sheetFormatPr defaultColWidth="8.8515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8.8515625" style="44" bestFit="1" customWidth="1"/>
    <col min="6" max="6" width="4.140625" style="44" bestFit="1" customWidth="1"/>
    <col min="7" max="7" width="9.28125" style="44" bestFit="1" customWidth="1"/>
    <col min="8" max="10" width="8.7109375" style="44" customWidth="1"/>
    <col min="11" max="11" width="11.421875" style="45" customWidth="1"/>
    <col min="12" max="13" width="8.8515625" style="44" hidden="1" customWidth="1"/>
    <col min="14" max="14" width="22.421875" style="44" hidden="1" customWidth="1"/>
    <col min="15" max="15" width="30.8515625" style="44" hidden="1" customWidth="1"/>
    <col min="16" max="16" width="15.28125" style="44" customWidth="1"/>
    <col min="17" max="17" width="17.421875" style="44" bestFit="1" customWidth="1"/>
    <col min="18" max="16384" width="8.8515625" style="44" customWidth="1"/>
  </cols>
  <sheetData>
    <row r="1" spans="1:16" ht="22.5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P1" s="52" t="s">
        <v>37</v>
      </c>
    </row>
    <row r="2" spans="1:12" ht="19.5">
      <c r="A2" s="207" t="s">
        <v>141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15.75">
      <c r="A3" s="208" t="s">
        <v>54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</row>
    <row r="4" spans="1:12" ht="15.75">
      <c r="A4" s="209">
        <v>42259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</row>
    <row r="5" spans="1:12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3.5" thickBot="1">
      <c r="A6" s="210" t="s">
        <v>142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spans="1:11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49" t="s">
        <v>1</v>
      </c>
    </row>
    <row r="8" spans="1:19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71</v>
      </c>
      <c r="K8" s="48" t="s">
        <v>3</v>
      </c>
      <c r="L8" s="44" t="s">
        <v>43</v>
      </c>
      <c r="M8" s="46"/>
      <c r="N8" s="83" t="s">
        <v>44</v>
      </c>
      <c r="O8" s="84" t="s">
        <v>45</v>
      </c>
      <c r="P8" s="46"/>
      <c r="Q8" s="46"/>
      <c r="R8" s="46"/>
      <c r="S8" s="46"/>
    </row>
    <row r="9" spans="1:19" ht="16.5" thickTop="1">
      <c r="A9" s="60">
        <v>1</v>
      </c>
      <c r="B9" s="70">
        <v>325</v>
      </c>
      <c r="C9" s="70" t="s">
        <v>81</v>
      </c>
      <c r="D9" s="70" t="s">
        <v>54</v>
      </c>
      <c r="E9" s="70" t="s">
        <v>82</v>
      </c>
      <c r="F9" s="70" t="s">
        <v>83</v>
      </c>
      <c r="G9" s="70">
        <v>2</v>
      </c>
      <c r="H9" s="71">
        <v>0.0021967592592592594</v>
      </c>
      <c r="I9" s="71">
        <v>0.002211226851851852</v>
      </c>
      <c r="J9" s="71">
        <v>0.004407986111111112</v>
      </c>
      <c r="K9" s="47">
        <f>IF(B9="-","-",IF(NOT(L9="L")=TRUE,"-",100-COUNTIF($L$9:L9,"L")+1))</f>
        <v>100</v>
      </c>
      <c r="L9" s="44" t="str">
        <f aca="true" t="shared" si="0" ref="L9:L40">IF(D9="-","-",IF(D9="Private Member",IF(COUNTIF($O$6:$O$81,C9)=1,"L","NL"),IF(COUNTIF($N$6:$N$81,D9)=1,"L","NL")))</f>
        <v>L</v>
      </c>
      <c r="M9" s="46"/>
      <c r="N9" s="89" t="s">
        <v>170</v>
      </c>
      <c r="O9" s="88" t="s">
        <v>171</v>
      </c>
      <c r="S9" s="46"/>
    </row>
    <row r="10" spans="1:19" ht="15.75">
      <c r="A10" s="60">
        <v>2</v>
      </c>
      <c r="B10" s="70">
        <v>212</v>
      </c>
      <c r="C10" s="70" t="s">
        <v>84</v>
      </c>
      <c r="D10" s="70" t="s">
        <v>54</v>
      </c>
      <c r="E10" s="70" t="s">
        <v>82</v>
      </c>
      <c r="F10" s="70" t="s">
        <v>83</v>
      </c>
      <c r="G10" s="70">
        <v>2</v>
      </c>
      <c r="H10" s="71">
        <v>0.002230902777777778</v>
      </c>
      <c r="I10" s="71">
        <v>0.0022482638888888886</v>
      </c>
      <c r="J10" s="71">
        <v>0.004479166666666667</v>
      </c>
      <c r="K10" s="47">
        <f>IF(B10="-","-",IF(NOT(L10="L")=TRUE,"-",100-COUNTIF($L$9:L10,"L")+1))</f>
        <v>99</v>
      </c>
      <c r="L10" s="44" t="str">
        <f t="shared" si="0"/>
        <v>L</v>
      </c>
      <c r="M10" s="46"/>
      <c r="N10" s="89" t="s">
        <v>4</v>
      </c>
      <c r="O10" s="88" t="s">
        <v>172</v>
      </c>
      <c r="S10" s="46"/>
    </row>
    <row r="11" spans="1:19" ht="15.75">
      <c r="A11" s="60">
        <v>3</v>
      </c>
      <c r="B11" s="70">
        <v>330</v>
      </c>
      <c r="C11" s="70" t="s">
        <v>86</v>
      </c>
      <c r="D11" s="70" t="s">
        <v>87</v>
      </c>
      <c r="E11" s="70" t="s">
        <v>82</v>
      </c>
      <c r="F11" s="70" t="s">
        <v>83</v>
      </c>
      <c r="G11" s="70">
        <v>2</v>
      </c>
      <c r="H11" s="71">
        <v>0.002191550925925926</v>
      </c>
      <c r="I11" s="71">
        <v>0.0023408564814814815</v>
      </c>
      <c r="J11" s="71">
        <v>0.004532407407407408</v>
      </c>
      <c r="K11" s="47" t="str">
        <f>IF(B11="-","-",IF(NOT(L11="L")=TRUE,"-",100-COUNTIF($L$9:L11,"L")+1))</f>
        <v>-</v>
      </c>
      <c r="L11" s="44" t="str">
        <f t="shared" si="0"/>
        <v>NL</v>
      </c>
      <c r="M11" s="46"/>
      <c r="N11" s="89" t="s">
        <v>54</v>
      </c>
      <c r="O11" s="88" t="s">
        <v>63</v>
      </c>
      <c r="S11" s="46"/>
    </row>
    <row r="12" spans="1:19" ht="15.75">
      <c r="A12" s="60">
        <v>4</v>
      </c>
      <c r="B12" s="70">
        <v>329</v>
      </c>
      <c r="C12" s="70" t="s">
        <v>213</v>
      </c>
      <c r="D12" s="70" t="s">
        <v>88</v>
      </c>
      <c r="E12" s="70" t="s">
        <v>82</v>
      </c>
      <c r="F12" s="70" t="s">
        <v>83</v>
      </c>
      <c r="G12" s="70">
        <v>2</v>
      </c>
      <c r="H12" s="71">
        <v>0.0023003472222222223</v>
      </c>
      <c r="I12" s="71">
        <v>0.002296875</v>
      </c>
      <c r="J12" s="71">
        <v>0.004597222222222222</v>
      </c>
      <c r="K12" s="47" t="str">
        <f>IF(B12="-","-",IF(NOT(L12="L")=TRUE,"-",100-COUNTIF($L$9:L12,"L")+1))</f>
        <v>-</v>
      </c>
      <c r="L12" s="44" t="str">
        <f t="shared" si="0"/>
        <v>NL</v>
      </c>
      <c r="M12" s="46"/>
      <c r="N12" s="89" t="s">
        <v>56</v>
      </c>
      <c r="O12" s="88" t="s">
        <v>173</v>
      </c>
      <c r="S12" s="46"/>
    </row>
    <row r="13" spans="1:19" ht="15.75">
      <c r="A13" s="60">
        <v>5</v>
      </c>
      <c r="B13" s="70">
        <v>203</v>
      </c>
      <c r="C13" s="70" t="s">
        <v>89</v>
      </c>
      <c r="D13" s="70" t="s">
        <v>54</v>
      </c>
      <c r="E13" s="70" t="s">
        <v>82</v>
      </c>
      <c r="F13" s="70" t="s">
        <v>83</v>
      </c>
      <c r="G13" s="70">
        <v>2</v>
      </c>
      <c r="H13" s="71">
        <v>0.002309027777777778</v>
      </c>
      <c r="I13" s="71">
        <v>0.0023263888888888887</v>
      </c>
      <c r="J13" s="71">
        <v>0.004635416666666667</v>
      </c>
      <c r="K13" s="47">
        <f>IF(B13="-","-",IF(NOT(L13="L")=TRUE,"-",100-COUNTIF($L$9:L13,"L")+1))</f>
        <v>98</v>
      </c>
      <c r="L13" s="44" t="str">
        <f t="shared" si="0"/>
        <v>L</v>
      </c>
      <c r="M13" s="46"/>
      <c r="N13" s="89" t="s">
        <v>174</v>
      </c>
      <c r="O13" s="88" t="s">
        <v>175</v>
      </c>
      <c r="S13" s="46"/>
    </row>
    <row r="14" spans="1:19" ht="15.75">
      <c r="A14" s="60">
        <v>6</v>
      </c>
      <c r="B14" s="70">
        <v>354</v>
      </c>
      <c r="C14" s="70" t="s">
        <v>90</v>
      </c>
      <c r="D14" s="70" t="s">
        <v>25</v>
      </c>
      <c r="E14" s="70" t="s">
        <v>82</v>
      </c>
      <c r="F14" s="70" t="s">
        <v>83</v>
      </c>
      <c r="G14" s="70">
        <v>2</v>
      </c>
      <c r="H14" s="71">
        <v>0.002215277777777778</v>
      </c>
      <c r="I14" s="71">
        <v>0.0025711805555555557</v>
      </c>
      <c r="J14" s="71">
        <v>0.0047864583333333335</v>
      </c>
      <c r="K14" s="47">
        <f>IF(B14="-","-",IF(NOT(L14="L")=TRUE,"-",100-COUNTIF($L$9:L14,"L")+1))</f>
        <v>97</v>
      </c>
      <c r="L14" s="44" t="str">
        <f t="shared" si="0"/>
        <v>L</v>
      </c>
      <c r="M14" s="46"/>
      <c r="N14" s="89" t="s">
        <v>74</v>
      </c>
      <c r="O14" s="88" t="s">
        <v>176</v>
      </c>
      <c r="S14" s="46"/>
    </row>
    <row r="15" spans="1:19" ht="15.75">
      <c r="A15" s="60">
        <v>7</v>
      </c>
      <c r="B15" s="70">
        <v>344</v>
      </c>
      <c r="C15" s="70" t="s">
        <v>91</v>
      </c>
      <c r="D15" s="70" t="s">
        <v>4</v>
      </c>
      <c r="E15" s="70" t="s">
        <v>82</v>
      </c>
      <c r="F15" s="70" t="s">
        <v>83</v>
      </c>
      <c r="G15" s="70">
        <v>2</v>
      </c>
      <c r="H15" s="71">
        <v>0.002289351851851852</v>
      </c>
      <c r="I15" s="71">
        <v>0.002521412037037037</v>
      </c>
      <c r="J15" s="71">
        <v>0.00481076388888889</v>
      </c>
      <c r="K15" s="47">
        <f>IF(B15="-","-",IF(NOT(L15="L")=TRUE,"-",100-COUNTIF($L$9:L15,"L")+1))</f>
        <v>96</v>
      </c>
      <c r="L15" s="44" t="str">
        <f t="shared" si="0"/>
        <v>L</v>
      </c>
      <c r="M15" s="46"/>
      <c r="N15" s="89" t="s">
        <v>36</v>
      </c>
      <c r="O15" s="88" t="s">
        <v>177</v>
      </c>
      <c r="S15" s="46"/>
    </row>
    <row r="16" spans="1:19" ht="15.75">
      <c r="A16" s="60">
        <v>8</v>
      </c>
      <c r="B16" s="70">
        <v>205</v>
      </c>
      <c r="C16" s="70" t="s">
        <v>92</v>
      </c>
      <c r="D16" s="70" t="s">
        <v>58</v>
      </c>
      <c r="E16" s="70" t="s">
        <v>82</v>
      </c>
      <c r="F16" s="70" t="s">
        <v>83</v>
      </c>
      <c r="G16" s="70">
        <v>2</v>
      </c>
      <c r="H16" s="71">
        <v>0.002431712962962963</v>
      </c>
      <c r="I16" s="71">
        <v>0.0025098379629629633</v>
      </c>
      <c r="J16" s="71">
        <v>0.0049415509259259265</v>
      </c>
      <c r="K16" s="47">
        <f>IF(B16="-","-",IF(NOT(L16="L")=TRUE,"-",100-COUNTIF($L$9:L16,"L")+1))</f>
        <v>95</v>
      </c>
      <c r="L16" s="44" t="str">
        <f t="shared" si="0"/>
        <v>L</v>
      </c>
      <c r="M16" s="46"/>
      <c r="N16" s="89" t="s">
        <v>46</v>
      </c>
      <c r="O16" s="87"/>
      <c r="S16" s="46"/>
    </row>
    <row r="17" spans="1:19" ht="15.75">
      <c r="A17" s="60">
        <v>9</v>
      </c>
      <c r="B17" s="70">
        <v>335</v>
      </c>
      <c r="C17" s="70" t="s">
        <v>93</v>
      </c>
      <c r="D17" s="70" t="s">
        <v>4</v>
      </c>
      <c r="E17" s="70" t="s">
        <v>82</v>
      </c>
      <c r="F17" s="70" t="s">
        <v>83</v>
      </c>
      <c r="G17" s="70">
        <v>2</v>
      </c>
      <c r="H17" s="71">
        <v>0.002325810185185185</v>
      </c>
      <c r="I17" s="71">
        <v>0.002669560185185185</v>
      </c>
      <c r="J17" s="71">
        <v>0.0049953703703703705</v>
      </c>
      <c r="K17" s="47">
        <f>IF(B17="-","-",IF(NOT(L17="L")=TRUE,"-",100-COUNTIF($L$9:L17,"L")+1))</f>
        <v>94</v>
      </c>
      <c r="L17" s="44" t="str">
        <f t="shared" si="0"/>
        <v>L</v>
      </c>
      <c r="M17" s="46"/>
      <c r="N17" s="89" t="s">
        <v>178</v>
      </c>
      <c r="O17" s="87"/>
      <c r="S17" s="46"/>
    </row>
    <row r="18" spans="1:19" ht="15.75">
      <c r="A18" s="60">
        <v>10</v>
      </c>
      <c r="B18" s="70">
        <v>207</v>
      </c>
      <c r="C18" s="70" t="s">
        <v>94</v>
      </c>
      <c r="D18" s="70" t="s">
        <v>54</v>
      </c>
      <c r="E18" s="70" t="s">
        <v>82</v>
      </c>
      <c r="F18" s="70" t="s">
        <v>83</v>
      </c>
      <c r="G18" s="70">
        <v>2</v>
      </c>
      <c r="H18" s="71">
        <v>0.002379050925925926</v>
      </c>
      <c r="I18" s="71">
        <v>0.002683449074074074</v>
      </c>
      <c r="J18" s="71">
        <v>0.0050625</v>
      </c>
      <c r="K18" s="47">
        <f>IF(B18="-","-",IF(NOT(L18="L")=TRUE,"-",100-COUNTIF($L$9:L18,"L")+1))</f>
        <v>93</v>
      </c>
      <c r="L18" s="44" t="str">
        <f t="shared" si="0"/>
        <v>L</v>
      </c>
      <c r="M18" s="46"/>
      <c r="N18" s="89" t="s">
        <v>179</v>
      </c>
      <c r="O18" s="87"/>
      <c r="S18" s="46"/>
    </row>
    <row r="19" spans="1:19" ht="15.75">
      <c r="A19" s="60">
        <v>11</v>
      </c>
      <c r="B19" s="70">
        <v>336</v>
      </c>
      <c r="C19" s="70" t="s">
        <v>214</v>
      </c>
      <c r="D19" s="70" t="s">
        <v>60</v>
      </c>
      <c r="E19" s="70" t="s">
        <v>82</v>
      </c>
      <c r="F19" s="70" t="s">
        <v>83</v>
      </c>
      <c r="G19" s="70">
        <v>2</v>
      </c>
      <c r="H19" s="71">
        <v>0.0024895833333333332</v>
      </c>
      <c r="I19" s="71">
        <v>0.002648148148148148</v>
      </c>
      <c r="J19" s="71">
        <v>0.005137731481481482</v>
      </c>
      <c r="K19" s="47">
        <f>IF(B19="-","-",IF(NOT(L19="L")=TRUE,"-",100-COUNTIF($L$9:L19,"L")+1))</f>
        <v>92</v>
      </c>
      <c r="L19" s="44" t="str">
        <f t="shared" si="0"/>
        <v>L</v>
      </c>
      <c r="M19" s="46"/>
      <c r="N19" s="89" t="s">
        <v>180</v>
      </c>
      <c r="O19" s="87"/>
      <c r="S19" s="46"/>
    </row>
    <row r="20" spans="1:19" ht="15.75">
      <c r="A20" s="60">
        <v>12</v>
      </c>
      <c r="B20" s="70">
        <v>366</v>
      </c>
      <c r="C20" s="70" t="s">
        <v>95</v>
      </c>
      <c r="D20" s="70" t="s">
        <v>4</v>
      </c>
      <c r="E20" s="70" t="s">
        <v>82</v>
      </c>
      <c r="F20" s="70" t="s">
        <v>83</v>
      </c>
      <c r="G20" s="70">
        <v>2</v>
      </c>
      <c r="H20" s="71">
        <v>0.0024201388888888888</v>
      </c>
      <c r="I20" s="71">
        <v>0.0027187500000000002</v>
      </c>
      <c r="J20" s="71">
        <v>0.005138888888888889</v>
      </c>
      <c r="K20" s="47">
        <f>IF(B20="-","-",IF(NOT(L20="L")=TRUE,"-",100-COUNTIF($L$9:L20,"L")+1))</f>
        <v>91</v>
      </c>
      <c r="L20" s="44" t="str">
        <f t="shared" si="0"/>
        <v>L</v>
      </c>
      <c r="M20" s="46"/>
      <c r="N20" s="89" t="s">
        <v>49</v>
      </c>
      <c r="O20" s="87"/>
      <c r="S20" s="46"/>
    </row>
    <row r="21" spans="1:19" ht="15">
      <c r="A21" s="60">
        <v>13</v>
      </c>
      <c r="B21" s="70">
        <v>209</v>
      </c>
      <c r="C21" s="70" t="s">
        <v>96</v>
      </c>
      <c r="D21" s="70" t="s">
        <v>25</v>
      </c>
      <c r="E21" s="70" t="s">
        <v>82</v>
      </c>
      <c r="F21" s="70" t="s">
        <v>83</v>
      </c>
      <c r="G21" s="70">
        <v>2</v>
      </c>
      <c r="H21" s="71">
        <v>0.002695601851851852</v>
      </c>
      <c r="I21" s="71">
        <v>0.0025775462962962965</v>
      </c>
      <c r="J21" s="71">
        <v>0.005273148148148148</v>
      </c>
      <c r="K21" s="47">
        <f>IF(B21="-","-",IF(NOT(L21="L")=TRUE,"-",100-COUNTIF($L$9:L21,"L")+1))</f>
        <v>90</v>
      </c>
      <c r="L21" s="44" t="str">
        <f t="shared" si="0"/>
        <v>L</v>
      </c>
      <c r="M21" s="46"/>
      <c r="N21" t="s">
        <v>181</v>
      </c>
      <c r="O21" s="87"/>
      <c r="S21" s="46"/>
    </row>
    <row r="22" spans="1:19" ht="15.75">
      <c r="A22" s="60">
        <v>14</v>
      </c>
      <c r="B22" s="70">
        <v>358</v>
      </c>
      <c r="C22" s="70" t="s">
        <v>97</v>
      </c>
      <c r="D22" s="70" t="s">
        <v>48</v>
      </c>
      <c r="E22" s="70" t="s">
        <v>82</v>
      </c>
      <c r="F22" s="70" t="s">
        <v>83</v>
      </c>
      <c r="G22" s="70">
        <v>2</v>
      </c>
      <c r="H22" s="71">
        <v>0.0026400462962962966</v>
      </c>
      <c r="I22" s="71">
        <v>0.002771412037037037</v>
      </c>
      <c r="J22" s="71">
        <v>0.005411458333333334</v>
      </c>
      <c r="K22" s="47">
        <f>IF(B22="-","-",IF(NOT(L22="L")=TRUE,"-",100-COUNTIF($L$9:L22,"L")+1))</f>
        <v>89</v>
      </c>
      <c r="L22" s="44" t="str">
        <f t="shared" si="0"/>
        <v>L</v>
      </c>
      <c r="M22" s="46"/>
      <c r="N22" s="89" t="s">
        <v>57</v>
      </c>
      <c r="O22" s="87"/>
      <c r="S22" s="46"/>
    </row>
    <row r="23" spans="1:19" ht="15.75">
      <c r="A23" s="60">
        <v>15</v>
      </c>
      <c r="B23" s="70">
        <v>352</v>
      </c>
      <c r="C23" s="70" t="s">
        <v>98</v>
      </c>
      <c r="D23" s="70" t="s">
        <v>99</v>
      </c>
      <c r="E23" s="70" t="s">
        <v>82</v>
      </c>
      <c r="F23" s="70" t="s">
        <v>83</v>
      </c>
      <c r="G23" s="70">
        <v>2</v>
      </c>
      <c r="H23" s="71">
        <v>0.002671875</v>
      </c>
      <c r="I23" s="71">
        <v>0.0029837962962962965</v>
      </c>
      <c r="J23" s="71">
        <v>0.005655671296296297</v>
      </c>
      <c r="K23" s="47" t="str">
        <f>IF(B23="-","-",IF(NOT(L23="L")=TRUE,"-",100-COUNTIF($L$9:L23,"L")+1))</f>
        <v>-</v>
      </c>
      <c r="L23" s="44" t="str">
        <f t="shared" si="0"/>
        <v>NL</v>
      </c>
      <c r="M23" s="46"/>
      <c r="N23" s="89" t="s">
        <v>182</v>
      </c>
      <c r="O23" s="82"/>
      <c r="S23" s="46"/>
    </row>
    <row r="24" spans="1:19" ht="15.75">
      <c r="A24" s="60">
        <v>16</v>
      </c>
      <c r="B24" s="70">
        <v>359</v>
      </c>
      <c r="C24" s="70" t="s">
        <v>100</v>
      </c>
      <c r="D24" s="70" t="s">
        <v>85</v>
      </c>
      <c r="E24" s="70" t="s">
        <v>82</v>
      </c>
      <c r="F24" s="70" t="s">
        <v>83</v>
      </c>
      <c r="G24" s="70">
        <v>2</v>
      </c>
      <c r="H24" s="71">
        <v>0.0028587962962962963</v>
      </c>
      <c r="I24" s="71">
        <v>0.002814814814814815</v>
      </c>
      <c r="J24" s="71">
        <v>0.005673611111111111</v>
      </c>
      <c r="K24" s="47" t="str">
        <f>IF(B24="-","-",IF(NOT(L24="L")=TRUE,"-",100-COUNTIF($L$9:L24,"L")+1))</f>
        <v>-</v>
      </c>
      <c r="L24" s="44" t="str">
        <f t="shared" si="0"/>
        <v>NL</v>
      </c>
      <c r="M24" s="46"/>
      <c r="N24" s="89" t="s">
        <v>51</v>
      </c>
      <c r="O24" s="82"/>
      <c r="S24" s="46"/>
    </row>
    <row r="25" spans="1:19" ht="15.75">
      <c r="A25" s="60">
        <v>17</v>
      </c>
      <c r="B25" s="70">
        <v>339</v>
      </c>
      <c r="C25" s="70" t="s">
        <v>101</v>
      </c>
      <c r="D25" s="70" t="s">
        <v>30</v>
      </c>
      <c r="E25" s="70" t="s">
        <v>82</v>
      </c>
      <c r="F25" s="70" t="s">
        <v>83</v>
      </c>
      <c r="G25" s="70">
        <v>2</v>
      </c>
      <c r="H25" s="71">
        <v>0.002732060185185185</v>
      </c>
      <c r="I25" s="71">
        <v>0.002962384259259259</v>
      </c>
      <c r="J25" s="71">
        <v>0.005694444444444444</v>
      </c>
      <c r="K25" s="47">
        <f>IF(B25="-","-",IF(NOT(L25="L")=TRUE,"-",100-COUNTIF($L$9:L25,"L")+1))</f>
        <v>88</v>
      </c>
      <c r="L25" s="44" t="str">
        <f t="shared" si="0"/>
        <v>L</v>
      </c>
      <c r="M25" s="46"/>
      <c r="N25" s="89" t="s">
        <v>34</v>
      </c>
      <c r="O25" s="82"/>
      <c r="S25" s="46"/>
    </row>
    <row r="26" spans="1:19" ht="15.75">
      <c r="A26" s="60">
        <v>18</v>
      </c>
      <c r="B26" s="70">
        <v>351</v>
      </c>
      <c r="C26" s="70" t="s">
        <v>325</v>
      </c>
      <c r="D26" s="70" t="s">
        <v>30</v>
      </c>
      <c r="E26" s="70" t="s">
        <v>82</v>
      </c>
      <c r="F26" s="70" t="s">
        <v>83</v>
      </c>
      <c r="G26" s="70">
        <v>2</v>
      </c>
      <c r="H26" s="71">
        <v>0.002840856481481481</v>
      </c>
      <c r="I26" s="71">
        <v>0.003105902777777778</v>
      </c>
      <c r="J26" s="71">
        <v>0.005946759259259259</v>
      </c>
      <c r="K26" s="47">
        <f>IF(B26="-","-",IF(NOT(L26="L")=TRUE,"-",100-COUNTIF($L$9:L26,"L")+1))</f>
        <v>87</v>
      </c>
      <c r="L26" s="44" t="str">
        <f t="shared" si="0"/>
        <v>L</v>
      </c>
      <c r="M26" s="46"/>
      <c r="N26" s="89" t="s">
        <v>48</v>
      </c>
      <c r="O26" s="82"/>
      <c r="S26" s="46"/>
    </row>
    <row r="27" spans="1:19" ht="15.75">
      <c r="A27" s="60">
        <v>19</v>
      </c>
      <c r="B27" s="70">
        <v>363</v>
      </c>
      <c r="C27" s="70" t="s">
        <v>102</v>
      </c>
      <c r="D27" s="70" t="s">
        <v>35</v>
      </c>
      <c r="E27" s="70" t="s">
        <v>82</v>
      </c>
      <c r="F27" s="70" t="s">
        <v>83</v>
      </c>
      <c r="G27" s="70">
        <v>2</v>
      </c>
      <c r="H27" s="71">
        <v>0.0027881944444444443</v>
      </c>
      <c r="I27" s="71">
        <v>0.003179398148148148</v>
      </c>
      <c r="J27" s="71">
        <v>0.005967592592592593</v>
      </c>
      <c r="K27" s="47">
        <f>IF(B27="-","-",IF(NOT(L27="L")=TRUE,"-",100-COUNTIF($L$9:L27,"L")+1))</f>
        <v>86</v>
      </c>
      <c r="L27" s="44" t="str">
        <f t="shared" si="0"/>
        <v>L</v>
      </c>
      <c r="M27" s="46"/>
      <c r="N27" s="89" t="s">
        <v>42</v>
      </c>
      <c r="O27" s="82"/>
      <c r="S27" s="46"/>
    </row>
    <row r="28" spans="1:19" ht="15.75">
      <c r="A28" s="60">
        <v>20</v>
      </c>
      <c r="B28" s="70">
        <v>323</v>
      </c>
      <c r="C28" s="70" t="s">
        <v>103</v>
      </c>
      <c r="D28" s="70" t="s">
        <v>85</v>
      </c>
      <c r="E28" s="70" t="s">
        <v>82</v>
      </c>
      <c r="F28" s="70" t="s">
        <v>83</v>
      </c>
      <c r="G28" s="70">
        <v>2</v>
      </c>
      <c r="H28" s="71">
        <v>0.0030978009259259257</v>
      </c>
      <c r="I28" s="71">
        <v>0.0028697916666666668</v>
      </c>
      <c r="J28" s="71">
        <v>0.005967592592592593</v>
      </c>
      <c r="K28" s="47" t="str">
        <f>IF(B28="-","-",IF(NOT(L28="L")=TRUE,"-",100-COUNTIF($L$9:L28,"L")+1))</f>
        <v>-</v>
      </c>
      <c r="L28" s="44" t="str">
        <f t="shared" si="0"/>
        <v>NL</v>
      </c>
      <c r="M28" s="46"/>
      <c r="N28" s="89" t="s">
        <v>47</v>
      </c>
      <c r="O28" s="82"/>
      <c r="S28" s="46"/>
    </row>
    <row r="29" spans="1:19" ht="15.75">
      <c r="A29" s="60">
        <v>21</v>
      </c>
      <c r="B29" s="70">
        <v>214</v>
      </c>
      <c r="C29" s="70" t="s">
        <v>104</v>
      </c>
      <c r="D29" s="70" t="s">
        <v>25</v>
      </c>
      <c r="E29" s="70" t="s">
        <v>82</v>
      </c>
      <c r="F29" s="70" t="s">
        <v>83</v>
      </c>
      <c r="G29" s="70">
        <v>2</v>
      </c>
      <c r="H29" s="71">
        <v>0.0028952546296296296</v>
      </c>
      <c r="I29" s="71">
        <v>0.003126736111111111</v>
      </c>
      <c r="J29" s="71">
        <v>0.006021990740740741</v>
      </c>
      <c r="K29" s="47">
        <f>IF(B29="-","-",IF(NOT(L29="L")=TRUE,"-",100-COUNTIF($L$9:L29,"L")+1))</f>
        <v>85</v>
      </c>
      <c r="L29" s="44" t="str">
        <f t="shared" si="0"/>
        <v>L</v>
      </c>
      <c r="M29" s="46"/>
      <c r="N29" s="89" t="s">
        <v>38</v>
      </c>
      <c r="O29" s="82"/>
      <c r="S29" s="46"/>
    </row>
    <row r="30" spans="1:19" ht="15.75">
      <c r="A30" s="60">
        <v>22</v>
      </c>
      <c r="B30" s="70">
        <v>361</v>
      </c>
      <c r="C30" s="70" t="s">
        <v>105</v>
      </c>
      <c r="D30" s="70" t="s">
        <v>25</v>
      </c>
      <c r="E30" s="70" t="s">
        <v>82</v>
      </c>
      <c r="F30" s="70" t="s">
        <v>83</v>
      </c>
      <c r="G30" s="70">
        <v>2</v>
      </c>
      <c r="H30" s="71">
        <v>0.002895833333333333</v>
      </c>
      <c r="I30" s="71">
        <v>0.0031446759259259258</v>
      </c>
      <c r="J30" s="71">
        <v>0.006040509259259259</v>
      </c>
      <c r="K30" s="47">
        <f>IF(B30="-","-",IF(NOT(L30="L")=TRUE,"-",100-COUNTIF($L$9:L30,"L")+1))</f>
        <v>84</v>
      </c>
      <c r="L30" s="44" t="str">
        <f t="shared" si="0"/>
        <v>L</v>
      </c>
      <c r="M30" s="46"/>
      <c r="N30" s="89" t="s">
        <v>183</v>
      </c>
      <c r="O30" s="82"/>
      <c r="S30" s="46"/>
    </row>
    <row r="31" spans="1:19" ht="15.75">
      <c r="A31" s="60">
        <v>23</v>
      </c>
      <c r="B31" s="70">
        <v>364</v>
      </c>
      <c r="C31" s="70" t="s">
        <v>106</v>
      </c>
      <c r="D31" s="70" t="s">
        <v>85</v>
      </c>
      <c r="E31" s="70" t="s">
        <v>82</v>
      </c>
      <c r="F31" s="70" t="s">
        <v>83</v>
      </c>
      <c r="G31" s="70">
        <v>2</v>
      </c>
      <c r="H31" s="71">
        <v>0.003024305555555556</v>
      </c>
      <c r="I31" s="71">
        <v>0.003071759259259259</v>
      </c>
      <c r="J31" s="71">
        <v>0.0060960648148148154</v>
      </c>
      <c r="K31" s="47" t="str">
        <f>IF(B31="-","-",IF(NOT(L31="L")=TRUE,"-",100-COUNTIF($L$9:L31,"L")+1))</f>
        <v>-</v>
      </c>
      <c r="L31" s="44" t="str">
        <f t="shared" si="0"/>
        <v>NL</v>
      </c>
      <c r="M31" s="46"/>
      <c r="N31" s="89" t="s">
        <v>35</v>
      </c>
      <c r="O31" s="82"/>
      <c r="S31" s="46"/>
    </row>
    <row r="32" spans="1:19" ht="15.75">
      <c r="A32" s="60">
        <v>24</v>
      </c>
      <c r="B32" s="70">
        <v>334</v>
      </c>
      <c r="C32" s="70" t="s">
        <v>107</v>
      </c>
      <c r="D32" s="70" t="s">
        <v>4</v>
      </c>
      <c r="E32" s="70" t="s">
        <v>82</v>
      </c>
      <c r="F32" s="70" t="s">
        <v>83</v>
      </c>
      <c r="G32" s="70">
        <v>2</v>
      </c>
      <c r="H32" s="71">
        <v>0.0029508101851851852</v>
      </c>
      <c r="I32" s="71">
        <v>0.00314525462962963</v>
      </c>
      <c r="J32" s="71">
        <v>0.0060960648148148154</v>
      </c>
      <c r="K32" s="47">
        <f>IF(B32="-","-",IF(NOT(L32="L")=TRUE,"-",100-COUNTIF($L$9:L32,"L")+1))</f>
        <v>83</v>
      </c>
      <c r="L32" s="44" t="str">
        <f t="shared" si="0"/>
        <v>L</v>
      </c>
      <c r="M32" s="46"/>
      <c r="N32" s="89" t="s">
        <v>59</v>
      </c>
      <c r="O32" s="82"/>
      <c r="S32" s="46"/>
    </row>
    <row r="33" spans="1:19" ht="15">
      <c r="A33" s="60">
        <v>25</v>
      </c>
      <c r="B33" s="70">
        <v>369</v>
      </c>
      <c r="C33" s="70" t="s">
        <v>229</v>
      </c>
      <c r="D33" s="70" t="s">
        <v>54</v>
      </c>
      <c r="E33" s="70" t="s">
        <v>82</v>
      </c>
      <c r="F33" s="70" t="s">
        <v>83</v>
      </c>
      <c r="G33" s="70">
        <v>2</v>
      </c>
      <c r="H33" s="71">
        <v>0.0031180555555555558</v>
      </c>
      <c r="I33" s="71">
        <v>0.0029803240740740745</v>
      </c>
      <c r="J33" s="71">
        <v>0.00609837962962963</v>
      </c>
      <c r="K33" s="47">
        <f>IF(B33="-","-",IF(NOT(L33="L")=TRUE,"-",100-COUNTIF($L$9:L33,"L")+1))</f>
        <v>82</v>
      </c>
      <c r="L33" s="44" t="str">
        <f t="shared" si="0"/>
        <v>L</v>
      </c>
      <c r="M33" s="46"/>
      <c r="N33" s="87"/>
      <c r="O33" s="82"/>
      <c r="S33" s="46"/>
    </row>
    <row r="34" spans="1:19" ht="15">
      <c r="A34" s="60">
        <v>26</v>
      </c>
      <c r="B34" s="70">
        <v>368</v>
      </c>
      <c r="C34" s="70" t="s">
        <v>108</v>
      </c>
      <c r="D34" s="70" t="s">
        <v>54</v>
      </c>
      <c r="E34" s="70" t="s">
        <v>82</v>
      </c>
      <c r="F34" s="70" t="s">
        <v>83</v>
      </c>
      <c r="G34" s="70">
        <v>2</v>
      </c>
      <c r="H34" s="71">
        <v>0.003267361111111111</v>
      </c>
      <c r="I34" s="71">
        <v>0.002870370370370371</v>
      </c>
      <c r="J34" s="71">
        <v>0.006137731481481481</v>
      </c>
      <c r="K34" s="47">
        <f>IF(B34="-","-",IF(NOT(L34="L")=TRUE,"-",100-COUNTIF($L$9:L34,"L")+1))</f>
        <v>81</v>
      </c>
      <c r="L34" s="44" t="str">
        <f t="shared" si="0"/>
        <v>L</v>
      </c>
      <c r="M34" s="46"/>
      <c r="N34" s="87"/>
      <c r="O34" s="82"/>
      <c r="S34" s="46"/>
    </row>
    <row r="35" spans="1:19" ht="15">
      <c r="A35" s="60">
        <v>27</v>
      </c>
      <c r="B35" s="70">
        <v>206</v>
      </c>
      <c r="C35" s="70" t="s">
        <v>109</v>
      </c>
      <c r="D35" s="70" t="s">
        <v>61</v>
      </c>
      <c r="E35" s="70" t="s">
        <v>82</v>
      </c>
      <c r="F35" s="70" t="s">
        <v>83</v>
      </c>
      <c r="G35" s="70">
        <v>2</v>
      </c>
      <c r="H35" s="71">
        <v>0.002815972222222222</v>
      </c>
      <c r="I35" s="71">
        <v>0.0034947916666666664</v>
      </c>
      <c r="J35" s="71">
        <v>0.006310763888888889</v>
      </c>
      <c r="K35" s="47">
        <f>IF(B35="-","-",IF(NOT(L35="L")=TRUE,"-",100-COUNTIF($L$9:L35,"L")+1))</f>
        <v>80</v>
      </c>
      <c r="L35" s="44" t="str">
        <f t="shared" si="0"/>
        <v>L</v>
      </c>
      <c r="M35" s="46"/>
      <c r="N35" s="82"/>
      <c r="O35" s="82"/>
      <c r="S35" s="46"/>
    </row>
    <row r="36" spans="1:19" ht="15">
      <c r="A36" s="60">
        <v>28</v>
      </c>
      <c r="B36" s="70">
        <v>204</v>
      </c>
      <c r="C36" s="70" t="s">
        <v>110</v>
      </c>
      <c r="D36" s="70" t="s">
        <v>25</v>
      </c>
      <c r="E36" s="70" t="s">
        <v>82</v>
      </c>
      <c r="F36" s="70" t="s">
        <v>83</v>
      </c>
      <c r="G36" s="70">
        <v>2</v>
      </c>
      <c r="H36" s="71">
        <v>0.003429976851851852</v>
      </c>
      <c r="I36" s="71">
        <v>0.003017361111111111</v>
      </c>
      <c r="J36" s="71">
        <v>0.006447337962962964</v>
      </c>
      <c r="K36" s="47">
        <f>IF(B36="-","-",IF(NOT(L36="L")=TRUE,"-",100-COUNTIF($L$9:L36,"L")+1))</f>
        <v>79</v>
      </c>
      <c r="L36" s="44" t="str">
        <f t="shared" si="0"/>
        <v>L</v>
      </c>
      <c r="M36" s="46"/>
      <c r="N36" s="46"/>
      <c r="O36"/>
      <c r="S36" s="46"/>
    </row>
    <row r="37" spans="1:19" ht="15">
      <c r="A37" s="60">
        <v>29</v>
      </c>
      <c r="B37" s="70">
        <v>350</v>
      </c>
      <c r="C37" s="70" t="s">
        <v>111</v>
      </c>
      <c r="D37" s="70" t="s">
        <v>60</v>
      </c>
      <c r="E37" s="70" t="s">
        <v>82</v>
      </c>
      <c r="F37" s="70" t="s">
        <v>83</v>
      </c>
      <c r="G37" s="70">
        <v>2</v>
      </c>
      <c r="H37" s="71">
        <v>0.0031197916666666665</v>
      </c>
      <c r="I37" s="71">
        <v>0.0033315972222222223</v>
      </c>
      <c r="J37" s="71">
        <v>0.0064513888888888885</v>
      </c>
      <c r="K37" s="47">
        <f>IF(B37="-","-",IF(NOT(L37="L")=TRUE,"-",100-COUNTIF($L$9:L37,"L")+1))</f>
        <v>78</v>
      </c>
      <c r="L37" s="44" t="str">
        <f t="shared" si="0"/>
        <v>L</v>
      </c>
      <c r="M37" s="46"/>
      <c r="N37"/>
      <c r="O37"/>
      <c r="S37" s="46"/>
    </row>
    <row r="38" spans="1:19" ht="15">
      <c r="A38" s="60">
        <v>30</v>
      </c>
      <c r="B38" s="70">
        <v>211</v>
      </c>
      <c r="C38" s="70" t="s">
        <v>112</v>
      </c>
      <c r="D38" s="70" t="s">
        <v>54</v>
      </c>
      <c r="E38" s="70" t="s">
        <v>82</v>
      </c>
      <c r="F38" s="70" t="s">
        <v>83</v>
      </c>
      <c r="G38" s="70">
        <v>2</v>
      </c>
      <c r="H38" s="71">
        <v>0.0031689814814814814</v>
      </c>
      <c r="I38" s="71">
        <v>0.0033506944444444443</v>
      </c>
      <c r="J38" s="71">
        <v>0.006519675925925926</v>
      </c>
      <c r="K38" s="47">
        <f>IF(B38="-","-",IF(NOT(L38="L")=TRUE,"-",100-COUNTIF($L$9:L38,"L")+1))</f>
        <v>77</v>
      </c>
      <c r="L38" s="44" t="str">
        <f t="shared" si="0"/>
        <v>L</v>
      </c>
      <c r="M38" s="46"/>
      <c r="N38" s="85" t="s">
        <v>52</v>
      </c>
      <c r="O38"/>
      <c r="S38" s="46"/>
    </row>
    <row r="39" spans="1:19" ht="15">
      <c r="A39" s="60">
        <v>31</v>
      </c>
      <c r="B39" s="70">
        <v>331</v>
      </c>
      <c r="C39" s="70" t="s">
        <v>113</v>
      </c>
      <c r="D39" s="70" t="s">
        <v>87</v>
      </c>
      <c r="E39" s="70" t="s">
        <v>82</v>
      </c>
      <c r="F39" s="70" t="s">
        <v>114</v>
      </c>
      <c r="G39" s="70">
        <v>2</v>
      </c>
      <c r="H39" s="71">
        <v>0.0034971064814814817</v>
      </c>
      <c r="I39" s="71">
        <v>0.0032980324074074075</v>
      </c>
      <c r="J39" s="71">
        <v>0.006795138888888889</v>
      </c>
      <c r="K39" s="47" t="str">
        <f>IF(B39="-","-",IF(NOT(L39="L")=TRUE,"-",100-COUNTIF($L$9:L39,"L")+1))</f>
        <v>-</v>
      </c>
      <c r="L39" s="44" t="str">
        <f t="shared" si="0"/>
        <v>NL</v>
      </c>
      <c r="M39" s="46"/>
      <c r="N39" s="46" t="s">
        <v>30</v>
      </c>
      <c r="O39"/>
      <c r="S39" s="46"/>
    </row>
    <row r="40" spans="1:19" ht="15">
      <c r="A40" s="60">
        <v>32</v>
      </c>
      <c r="B40" s="70">
        <v>353</v>
      </c>
      <c r="C40" s="70" t="s">
        <v>115</v>
      </c>
      <c r="D40" s="70" t="s">
        <v>54</v>
      </c>
      <c r="E40" s="70" t="s">
        <v>82</v>
      </c>
      <c r="F40" s="70" t="s">
        <v>83</v>
      </c>
      <c r="G40" s="70">
        <v>2</v>
      </c>
      <c r="H40" s="71">
        <v>0.003243634259259259</v>
      </c>
      <c r="I40" s="71">
        <v>0.0035532407407407405</v>
      </c>
      <c r="J40" s="71">
        <v>0.006796875</v>
      </c>
      <c r="K40" s="47">
        <f>IF(B40="-","-",IF(NOT(L40="L")=TRUE,"-",100-COUNTIF($L$9:L40,"L")+1))</f>
        <v>76</v>
      </c>
      <c r="L40" s="44" t="str">
        <f t="shared" si="0"/>
        <v>L</v>
      </c>
      <c r="M40" s="46"/>
      <c r="N40" s="44" t="s">
        <v>53</v>
      </c>
      <c r="O40"/>
      <c r="S40" s="46"/>
    </row>
    <row r="41" spans="1:19" ht="15">
      <c r="A41" s="60">
        <v>33</v>
      </c>
      <c r="B41" s="70">
        <v>357</v>
      </c>
      <c r="C41" s="70" t="s">
        <v>259</v>
      </c>
      <c r="D41" s="70" t="s">
        <v>25</v>
      </c>
      <c r="E41" s="70" t="s">
        <v>82</v>
      </c>
      <c r="F41" s="70" t="s">
        <v>114</v>
      </c>
      <c r="G41" s="70">
        <v>2</v>
      </c>
      <c r="H41" s="71">
        <v>0.003283564814814815</v>
      </c>
      <c r="I41" s="71">
        <v>0.003525462962962963</v>
      </c>
      <c r="J41" s="71">
        <v>0.0068090277777777776</v>
      </c>
      <c r="K41" s="47">
        <f>IF(B41="-","-",IF(NOT(L41="L")=TRUE,"-",100-COUNTIF($L$9:L41,"L")+1))</f>
        <v>75</v>
      </c>
      <c r="L41" s="44" t="str">
        <f aca="true" t="shared" si="1" ref="L41:L70">IF(D41="-","-",IF(D41="Private Member",IF(COUNTIF($O$6:$O$81,C41)=1,"L","NL"),IF(COUNTIF($N$6:$N$81,D41)=1,"L","NL")))</f>
        <v>L</v>
      </c>
      <c r="M41" s="46"/>
      <c r="N41" s="46" t="s">
        <v>33</v>
      </c>
      <c r="O41"/>
      <c r="S41" s="46"/>
    </row>
    <row r="42" spans="1:19" ht="15">
      <c r="A42" s="60">
        <v>34</v>
      </c>
      <c r="B42" s="70">
        <v>213</v>
      </c>
      <c r="C42" s="70" t="s">
        <v>116</v>
      </c>
      <c r="D42" s="70" t="s">
        <v>25</v>
      </c>
      <c r="E42" s="70" t="s">
        <v>82</v>
      </c>
      <c r="F42" s="70" t="s">
        <v>83</v>
      </c>
      <c r="G42" s="70">
        <v>2</v>
      </c>
      <c r="H42" s="71">
        <v>0.003298611111111111</v>
      </c>
      <c r="I42" s="71">
        <v>0.0035688657407407405</v>
      </c>
      <c r="J42" s="71">
        <v>0.006867476851851851</v>
      </c>
      <c r="K42" s="47">
        <f>IF(B42="-","-",IF(NOT(L42="L")=TRUE,"-",100-COUNTIF($L$9:L42,"L")+1))</f>
        <v>74</v>
      </c>
      <c r="L42" s="44" t="str">
        <f t="shared" si="1"/>
        <v>L</v>
      </c>
      <c r="M42" s="46"/>
      <c r="N42" s="46" t="s">
        <v>31</v>
      </c>
      <c r="O42"/>
      <c r="S42" s="46"/>
    </row>
    <row r="43" spans="1:19" ht="15">
      <c r="A43" s="60">
        <v>35</v>
      </c>
      <c r="B43" s="70">
        <v>346</v>
      </c>
      <c r="C43" s="70" t="s">
        <v>216</v>
      </c>
      <c r="D43" s="70" t="s">
        <v>4</v>
      </c>
      <c r="E43" s="70" t="s">
        <v>82</v>
      </c>
      <c r="F43" s="70" t="s">
        <v>114</v>
      </c>
      <c r="G43" s="70">
        <v>2</v>
      </c>
      <c r="H43" s="71">
        <v>0.003445601851851852</v>
      </c>
      <c r="I43" s="71">
        <v>0.0035162037037037037</v>
      </c>
      <c r="J43" s="71">
        <v>0.006961805555555555</v>
      </c>
      <c r="K43" s="47">
        <f>IF(B43="-","-",IF(NOT(L43="L")=TRUE,"-",100-COUNTIF($L$9:L43,"L")+1))</f>
        <v>73</v>
      </c>
      <c r="L43" s="44" t="str">
        <f t="shared" si="1"/>
        <v>L</v>
      </c>
      <c r="M43" s="46"/>
      <c r="N43" s="46" t="s">
        <v>40</v>
      </c>
      <c r="O43"/>
      <c r="S43" s="46"/>
    </row>
    <row r="44" spans="1:19" ht="15">
      <c r="A44" s="60">
        <v>36</v>
      </c>
      <c r="B44" s="70">
        <v>340</v>
      </c>
      <c r="C44" s="70" t="s">
        <v>326</v>
      </c>
      <c r="D44" s="70" t="s">
        <v>42</v>
      </c>
      <c r="E44" s="70" t="s">
        <v>82</v>
      </c>
      <c r="F44" s="70" t="s">
        <v>83</v>
      </c>
      <c r="G44" s="70">
        <v>2</v>
      </c>
      <c r="H44" s="71">
        <v>0.003375578703703704</v>
      </c>
      <c r="I44" s="71">
        <v>0.003641203703703704</v>
      </c>
      <c r="J44" s="71">
        <v>0.0070167824074074065</v>
      </c>
      <c r="K44" s="47">
        <f>IF(B44="-","-",IF(NOT(L44="L")=TRUE,"-",100-COUNTIF($L$9:L44,"L")+1))</f>
        <v>72</v>
      </c>
      <c r="L44" s="44" t="str">
        <f t="shared" si="1"/>
        <v>L</v>
      </c>
      <c r="M44" s="46"/>
      <c r="N44" s="46" t="s">
        <v>39</v>
      </c>
      <c r="O44"/>
      <c r="S44" s="46"/>
    </row>
    <row r="45" spans="1:19" ht="15">
      <c r="A45" s="60">
        <v>37</v>
      </c>
      <c r="B45" s="70">
        <v>347</v>
      </c>
      <c r="C45" s="70" t="s">
        <v>117</v>
      </c>
      <c r="D45" s="70" t="s">
        <v>42</v>
      </c>
      <c r="E45" s="70" t="s">
        <v>82</v>
      </c>
      <c r="F45" s="70" t="s">
        <v>83</v>
      </c>
      <c r="G45" s="70">
        <v>2</v>
      </c>
      <c r="H45" s="71">
        <v>0.0032465277777777774</v>
      </c>
      <c r="I45" s="71">
        <v>0.0038449074074074076</v>
      </c>
      <c r="J45" s="71">
        <v>0.007091435185185184</v>
      </c>
      <c r="K45" s="47">
        <f>IF(B45="-","-",IF(NOT(L45="L")=TRUE,"-",100-COUNTIF($L$9:L45,"L")+1))</f>
        <v>71</v>
      </c>
      <c r="L45" s="44" t="str">
        <f t="shared" si="1"/>
        <v>L</v>
      </c>
      <c r="M45" s="46"/>
      <c r="N45" s="46" t="s">
        <v>41</v>
      </c>
      <c r="O45"/>
      <c r="S45" s="46"/>
    </row>
    <row r="46" spans="1:19" ht="15">
      <c r="A46" s="60">
        <v>38</v>
      </c>
      <c r="B46" s="70">
        <v>341</v>
      </c>
      <c r="C46" s="70" t="s">
        <v>118</v>
      </c>
      <c r="D46" s="70" t="s">
        <v>4</v>
      </c>
      <c r="E46" s="70" t="s">
        <v>82</v>
      </c>
      <c r="F46" s="70" t="s">
        <v>114</v>
      </c>
      <c r="G46" s="70">
        <v>2</v>
      </c>
      <c r="H46" s="71">
        <v>0.003396990740740741</v>
      </c>
      <c r="I46" s="71">
        <v>0.003758680555555555</v>
      </c>
      <c r="J46" s="71">
        <v>0.007155671296296296</v>
      </c>
      <c r="K46" s="47">
        <f>IF(B46="-","-",IF(NOT(L46="L")=TRUE,"-",100-COUNTIF($L$9:L46,"L")+1))</f>
        <v>70</v>
      </c>
      <c r="L46" s="44" t="str">
        <f t="shared" si="1"/>
        <v>L</v>
      </c>
      <c r="M46" s="46"/>
      <c r="N46" s="46" t="s">
        <v>72</v>
      </c>
      <c r="O46"/>
      <c r="S46" s="46"/>
    </row>
    <row r="47" spans="1:19" ht="15">
      <c r="A47" s="60">
        <v>39</v>
      </c>
      <c r="B47" s="70">
        <v>356</v>
      </c>
      <c r="C47" s="70" t="s">
        <v>119</v>
      </c>
      <c r="D47" s="70" t="s">
        <v>30</v>
      </c>
      <c r="E47" s="70" t="s">
        <v>82</v>
      </c>
      <c r="F47" s="70" t="s">
        <v>83</v>
      </c>
      <c r="G47" s="70">
        <v>2</v>
      </c>
      <c r="H47" s="71">
        <v>0.0035005787037037037</v>
      </c>
      <c r="I47" s="71">
        <v>0.003681712962962963</v>
      </c>
      <c r="J47" s="71">
        <v>0.007182291666666667</v>
      </c>
      <c r="K47" s="47">
        <f>IF(B47="-","-",IF(NOT(L47="L")=TRUE,"-",100-COUNTIF($L$9:L47,"L")+1))</f>
        <v>69</v>
      </c>
      <c r="L47" s="44" t="str">
        <f t="shared" si="1"/>
        <v>L</v>
      </c>
      <c r="M47" s="46"/>
      <c r="N47" s="46" t="s">
        <v>25</v>
      </c>
      <c r="O47"/>
      <c r="S47" s="46"/>
    </row>
    <row r="48" spans="1:19" ht="15">
      <c r="A48" s="60">
        <v>40</v>
      </c>
      <c r="B48" s="70">
        <v>362</v>
      </c>
      <c r="C48" s="70" t="s">
        <v>120</v>
      </c>
      <c r="D48" s="70" t="s">
        <v>35</v>
      </c>
      <c r="E48" s="70" t="s">
        <v>82</v>
      </c>
      <c r="F48" s="70" t="s">
        <v>114</v>
      </c>
      <c r="G48" s="70">
        <v>2</v>
      </c>
      <c r="H48" s="71">
        <v>0.0034438657407407404</v>
      </c>
      <c r="I48" s="71">
        <v>0.003759837962962963</v>
      </c>
      <c r="J48" s="71">
        <v>0.007203703703703704</v>
      </c>
      <c r="K48" s="47">
        <f>IF(B48="-","-",IF(NOT(L48="L")=TRUE,"-",100-COUNTIF($L$9:L48,"L")+1))</f>
        <v>68</v>
      </c>
      <c r="L48" s="44" t="str">
        <f t="shared" si="1"/>
        <v>L</v>
      </c>
      <c r="M48" s="46"/>
      <c r="N48" s="46" t="s">
        <v>73</v>
      </c>
      <c r="O48"/>
      <c r="S48" s="46"/>
    </row>
    <row r="49" spans="1:19" ht="15">
      <c r="A49" s="60">
        <v>41</v>
      </c>
      <c r="B49" s="70">
        <v>348</v>
      </c>
      <c r="C49" s="70" t="s">
        <v>121</v>
      </c>
      <c r="D49" s="70" t="s">
        <v>122</v>
      </c>
      <c r="E49" s="70" t="s">
        <v>82</v>
      </c>
      <c r="F49" s="70" t="s">
        <v>83</v>
      </c>
      <c r="G49" s="70">
        <v>2</v>
      </c>
      <c r="H49" s="71">
        <v>0.004223958333333333</v>
      </c>
      <c r="I49" s="71">
        <v>0.0030538194444444445</v>
      </c>
      <c r="J49" s="71">
        <v>0.007277777777777778</v>
      </c>
      <c r="K49" s="47">
        <f>IF(B49="-","-",IF(NOT(L49="L")=TRUE,"-",100-COUNTIF($L$9:L49,"L")+1))</f>
        <v>67</v>
      </c>
      <c r="L49" s="44" t="str">
        <f t="shared" si="1"/>
        <v>L</v>
      </c>
      <c r="M49" s="46"/>
      <c r="N49" s="46" t="s">
        <v>60</v>
      </c>
      <c r="O49"/>
      <c r="S49" s="46"/>
    </row>
    <row r="50" spans="1:19" ht="15">
      <c r="A50" s="60">
        <v>42</v>
      </c>
      <c r="B50" s="70">
        <v>338</v>
      </c>
      <c r="C50" s="70" t="s">
        <v>258</v>
      </c>
      <c r="D50" s="70" t="s">
        <v>54</v>
      </c>
      <c r="E50" s="70" t="s">
        <v>82</v>
      </c>
      <c r="F50" s="70" t="s">
        <v>83</v>
      </c>
      <c r="G50" s="70">
        <v>2</v>
      </c>
      <c r="H50" s="71">
        <v>0.004203125</v>
      </c>
      <c r="I50" s="71">
        <v>0.0032141203703703707</v>
      </c>
      <c r="J50" s="71">
        <v>0.00741724537037037</v>
      </c>
      <c r="K50" s="47">
        <f>IF(B50="-","-",IF(NOT(L50="L")=TRUE,"-",100-COUNTIF($L$9:L50,"L")+1))</f>
        <v>66</v>
      </c>
      <c r="L50" s="44" t="str">
        <f t="shared" si="1"/>
        <v>L</v>
      </c>
      <c r="M50" s="46"/>
      <c r="N50" s="46" t="s">
        <v>58</v>
      </c>
      <c r="O50"/>
      <c r="S50" s="46"/>
    </row>
    <row r="51" spans="1:19" ht="15">
      <c r="A51" s="60">
        <v>43</v>
      </c>
      <c r="B51" s="70">
        <v>333</v>
      </c>
      <c r="C51" s="70" t="s">
        <v>123</v>
      </c>
      <c r="D51" s="70" t="s">
        <v>4</v>
      </c>
      <c r="E51" s="70" t="s">
        <v>82</v>
      </c>
      <c r="F51" s="70" t="s">
        <v>83</v>
      </c>
      <c r="G51" s="70">
        <v>2</v>
      </c>
      <c r="H51" s="71">
        <v>0.004268518518518518</v>
      </c>
      <c r="I51" s="71">
        <v>0.003646412037037037</v>
      </c>
      <c r="J51" s="71">
        <v>0.007914930555555555</v>
      </c>
      <c r="K51" s="47">
        <f>IF(B51="-","-",IF(NOT(L51="L")=TRUE,"-",100-COUNTIF($L$9:L51,"L")+1))</f>
        <v>65</v>
      </c>
      <c r="L51" s="44" t="str">
        <f t="shared" si="1"/>
        <v>L</v>
      </c>
      <c r="M51" s="46"/>
      <c r="N51" s="46" t="s">
        <v>77</v>
      </c>
      <c r="O51"/>
      <c r="S51" s="46"/>
    </row>
    <row r="52" spans="1:19" ht="15">
      <c r="A52" s="60">
        <v>44</v>
      </c>
      <c r="B52" s="70">
        <v>328</v>
      </c>
      <c r="C52" s="70" t="s">
        <v>124</v>
      </c>
      <c r="D52" s="70" t="s">
        <v>54</v>
      </c>
      <c r="E52" s="70" t="s">
        <v>82</v>
      </c>
      <c r="F52" s="70" t="s">
        <v>83</v>
      </c>
      <c r="G52" s="70">
        <v>2</v>
      </c>
      <c r="H52" s="71">
        <v>0.004242476851851852</v>
      </c>
      <c r="I52" s="71">
        <v>0.0038072916666666667</v>
      </c>
      <c r="J52" s="71">
        <v>0.008049768518518519</v>
      </c>
      <c r="K52" s="47">
        <f>IF(B52="-","-",IF(NOT(L52="L")=TRUE,"-",100-COUNTIF($L$9:L52,"L")+1))</f>
        <v>64</v>
      </c>
      <c r="L52" s="44" t="str">
        <f t="shared" si="1"/>
        <v>L</v>
      </c>
      <c r="M52" s="46"/>
      <c r="N52" s="46" t="s">
        <v>62</v>
      </c>
      <c r="S52" s="46"/>
    </row>
    <row r="53" spans="1:19" ht="15">
      <c r="A53" s="60">
        <v>45</v>
      </c>
      <c r="B53" s="70">
        <v>355</v>
      </c>
      <c r="C53" s="70" t="s">
        <v>125</v>
      </c>
      <c r="D53" s="70" t="s">
        <v>54</v>
      </c>
      <c r="E53" s="70" t="s">
        <v>82</v>
      </c>
      <c r="F53" s="70" t="s">
        <v>114</v>
      </c>
      <c r="G53" s="70">
        <v>2</v>
      </c>
      <c r="H53" s="71">
        <v>0.004186342592592593</v>
      </c>
      <c r="I53" s="71">
        <v>0.004171296296296296</v>
      </c>
      <c r="J53" s="71">
        <v>0.008357638888888888</v>
      </c>
      <c r="K53" s="47">
        <f>IF(B53="-","-",IF(NOT(L53="L")=TRUE,"-",100-COUNTIF($L$9:L53,"L")+1))</f>
        <v>63</v>
      </c>
      <c r="L53" s="44" t="str">
        <f t="shared" si="1"/>
        <v>L</v>
      </c>
      <c r="M53" s="46"/>
      <c r="N53" s="46" t="s">
        <v>61</v>
      </c>
      <c r="S53" s="46"/>
    </row>
    <row r="54" spans="1:19" ht="15">
      <c r="A54" s="60">
        <v>46</v>
      </c>
      <c r="B54" s="70">
        <v>345</v>
      </c>
      <c r="C54" s="70" t="s">
        <v>126</v>
      </c>
      <c r="D54" s="70" t="s">
        <v>4</v>
      </c>
      <c r="E54" s="70" t="s">
        <v>82</v>
      </c>
      <c r="F54" s="70" t="s">
        <v>114</v>
      </c>
      <c r="G54" s="70">
        <v>2</v>
      </c>
      <c r="H54" s="71">
        <v>0.0042586805555555555</v>
      </c>
      <c r="I54" s="71">
        <v>0.004167824074074075</v>
      </c>
      <c r="J54" s="71">
        <v>0.00842650462962963</v>
      </c>
      <c r="K54" s="47">
        <f>IF(B54="-","-",IF(NOT(L54="L")=TRUE,"-",100-COUNTIF($L$9:L54,"L")+1))</f>
        <v>62</v>
      </c>
      <c r="L54" s="44" t="str">
        <f t="shared" si="1"/>
        <v>L</v>
      </c>
      <c r="M54" s="46"/>
      <c r="N54" s="91" t="s">
        <v>122</v>
      </c>
      <c r="S54" s="46"/>
    </row>
    <row r="55" spans="1:19" ht="15">
      <c r="A55" s="60">
        <v>47</v>
      </c>
      <c r="B55" s="70">
        <v>210</v>
      </c>
      <c r="C55" s="70" t="s">
        <v>127</v>
      </c>
      <c r="D55" s="70" t="s">
        <v>4</v>
      </c>
      <c r="E55" s="70" t="s">
        <v>82</v>
      </c>
      <c r="F55" s="70" t="s">
        <v>83</v>
      </c>
      <c r="G55" s="70">
        <v>2</v>
      </c>
      <c r="H55" s="71">
        <v>0.004439814814814815</v>
      </c>
      <c r="I55" s="71">
        <v>0.004122685185185185</v>
      </c>
      <c r="J55" s="71">
        <v>0.008562499999999999</v>
      </c>
      <c r="K55" s="47">
        <f>IF(B55="-","-",IF(NOT(L55="L")=TRUE,"-",100-COUNTIF($L$9:L55,"L")+1))</f>
        <v>61</v>
      </c>
      <c r="L55" s="44" t="str">
        <f t="shared" si="1"/>
        <v>L</v>
      </c>
      <c r="M55" s="46"/>
      <c r="N55" s="46"/>
      <c r="S55" s="46"/>
    </row>
    <row r="56" spans="1:19" ht="15">
      <c r="A56" s="60">
        <v>48</v>
      </c>
      <c r="B56" s="70">
        <v>327</v>
      </c>
      <c r="C56" s="70" t="s">
        <v>128</v>
      </c>
      <c r="D56" s="70" t="s">
        <v>60</v>
      </c>
      <c r="E56" s="70" t="s">
        <v>82</v>
      </c>
      <c r="F56" s="70" t="s">
        <v>114</v>
      </c>
      <c r="G56" s="70">
        <v>2</v>
      </c>
      <c r="H56" s="71">
        <v>0.004497685185185185</v>
      </c>
      <c r="I56" s="71">
        <v>0.00416087962962963</v>
      </c>
      <c r="J56" s="71">
        <v>0.008658564814814815</v>
      </c>
      <c r="K56" s="47">
        <f>IF(B56="-","-",IF(NOT(L56="L")=TRUE,"-",100-COUNTIF($L$9:L56,"L")+1))</f>
        <v>60</v>
      </c>
      <c r="L56" s="44" t="str">
        <f t="shared" si="1"/>
        <v>L</v>
      </c>
      <c r="M56" s="46"/>
      <c r="N56" s="46"/>
      <c r="S56" s="46"/>
    </row>
    <row r="57" spans="1:19" ht="15">
      <c r="A57" s="60">
        <v>49</v>
      </c>
      <c r="B57" s="70">
        <v>343</v>
      </c>
      <c r="C57" s="70" t="s">
        <v>129</v>
      </c>
      <c r="D57" s="70" t="s">
        <v>85</v>
      </c>
      <c r="E57" s="70" t="s">
        <v>82</v>
      </c>
      <c r="F57" s="70" t="s">
        <v>83</v>
      </c>
      <c r="G57" s="70">
        <v>2</v>
      </c>
      <c r="H57" s="71">
        <v>0.004402199074074074</v>
      </c>
      <c r="I57" s="71">
        <v>0.0042899305555555555</v>
      </c>
      <c r="J57" s="71">
        <v>0.008692129629629631</v>
      </c>
      <c r="K57" s="47" t="str">
        <f>IF(B57="-","-",IF(NOT(L57="L")=TRUE,"-",100-COUNTIF($L$9:L57,"L")+1))</f>
        <v>-</v>
      </c>
      <c r="L57" s="44" t="str">
        <f t="shared" si="1"/>
        <v>NL</v>
      </c>
      <c r="M57" s="46"/>
      <c r="S57" s="46"/>
    </row>
    <row r="58" spans="1:19" ht="15">
      <c r="A58" s="60">
        <v>50</v>
      </c>
      <c r="B58" s="70">
        <v>326</v>
      </c>
      <c r="C58" s="70" t="s">
        <v>158</v>
      </c>
      <c r="D58" s="70" t="s">
        <v>54</v>
      </c>
      <c r="E58" s="70" t="s">
        <v>82</v>
      </c>
      <c r="F58" s="70" t="s">
        <v>83</v>
      </c>
      <c r="G58" s="70">
        <v>1</v>
      </c>
      <c r="H58" s="71">
        <v>0.004534722222222222</v>
      </c>
      <c r="I58" s="69"/>
      <c r="J58" s="71">
        <v>0.004534722222222222</v>
      </c>
      <c r="K58" s="47">
        <f>IF(B58="-","-",IF(NOT(L58="L")=TRUE,"-",100-COUNTIF($L$9:L58,"L")+1))</f>
        <v>59</v>
      </c>
      <c r="L58" s="44" t="str">
        <f t="shared" si="1"/>
        <v>L</v>
      </c>
      <c r="M58" s="46"/>
      <c r="S58" s="46"/>
    </row>
    <row r="59" spans="1:19" ht="15">
      <c r="A59" s="60">
        <v>51</v>
      </c>
      <c r="B59" s="70">
        <v>365</v>
      </c>
      <c r="C59" s="70" t="s">
        <v>130</v>
      </c>
      <c r="D59" s="70" t="s">
        <v>85</v>
      </c>
      <c r="E59" s="70" t="s">
        <v>82</v>
      </c>
      <c r="F59" s="70" t="s">
        <v>83</v>
      </c>
      <c r="G59" s="70">
        <v>1</v>
      </c>
      <c r="H59" s="71">
        <v>0.004630208333333333</v>
      </c>
      <c r="I59" s="69"/>
      <c r="J59" s="71">
        <v>0.004630208333333333</v>
      </c>
      <c r="K59" s="47" t="str">
        <f>IF(B59="-","-",IF(NOT(L59="L")=TRUE,"-",100-COUNTIF($L$9:L59,"L")+1))</f>
        <v>-</v>
      </c>
      <c r="L59" s="44" t="str">
        <f t="shared" si="1"/>
        <v>NL</v>
      </c>
      <c r="M59" s="46"/>
      <c r="S59" s="46"/>
    </row>
    <row r="60" spans="1:19" ht="15">
      <c r="A60" s="60">
        <v>52</v>
      </c>
      <c r="B60" s="70">
        <v>360</v>
      </c>
      <c r="C60" s="70" t="s">
        <v>131</v>
      </c>
      <c r="D60" s="70" t="s">
        <v>85</v>
      </c>
      <c r="E60" s="70" t="s">
        <v>82</v>
      </c>
      <c r="F60" s="70" t="s">
        <v>83</v>
      </c>
      <c r="G60" s="70">
        <v>1</v>
      </c>
      <c r="H60" s="71">
        <v>0.004643518518518518</v>
      </c>
      <c r="I60" s="69"/>
      <c r="J60" s="71">
        <v>0.004643518518518518</v>
      </c>
      <c r="K60" s="47" t="str">
        <f>IF(B60="-","-",IF(NOT(L60="L")=TRUE,"-",100-COUNTIF($L$9:L60,"L")+1))</f>
        <v>-</v>
      </c>
      <c r="L60" s="44" t="str">
        <f t="shared" si="1"/>
        <v>NL</v>
      </c>
      <c r="M60" s="46"/>
      <c r="S60" s="46"/>
    </row>
    <row r="61" spans="1:19" ht="15">
      <c r="A61" s="60">
        <v>53</v>
      </c>
      <c r="B61" s="70">
        <v>367</v>
      </c>
      <c r="C61" s="70" t="s">
        <v>132</v>
      </c>
      <c r="D61" s="70" t="s">
        <v>54</v>
      </c>
      <c r="E61" s="70" t="s">
        <v>82</v>
      </c>
      <c r="F61" s="70" t="s">
        <v>83</v>
      </c>
      <c r="G61" s="70">
        <v>1</v>
      </c>
      <c r="H61" s="71">
        <v>0.005083333333333334</v>
      </c>
      <c r="I61" s="69"/>
      <c r="J61" s="71">
        <v>0.005083333333333334</v>
      </c>
      <c r="K61" s="47">
        <f>IF(B61="-","-",IF(NOT(L61="L")=TRUE,"-",100-COUNTIF($L$9:L61,"L")+1))</f>
        <v>58</v>
      </c>
      <c r="L61" s="44" t="str">
        <f t="shared" si="1"/>
        <v>L</v>
      </c>
      <c r="M61" s="46"/>
      <c r="S61" s="46"/>
    </row>
    <row r="62" spans="1:19" ht="15">
      <c r="A62" s="60">
        <v>54</v>
      </c>
      <c r="B62" s="70">
        <v>337</v>
      </c>
      <c r="C62" s="70" t="s">
        <v>215</v>
      </c>
      <c r="D62" s="70" t="s">
        <v>60</v>
      </c>
      <c r="E62" s="70" t="s">
        <v>82</v>
      </c>
      <c r="F62" s="70" t="s">
        <v>114</v>
      </c>
      <c r="G62" s="70">
        <v>1</v>
      </c>
      <c r="H62" s="71">
        <v>0.005357060185185184</v>
      </c>
      <c r="I62" s="69"/>
      <c r="J62" s="71">
        <v>0.005357060185185184</v>
      </c>
      <c r="K62" s="47">
        <f>IF(B62="-","-",IF(NOT(L62="L")=TRUE,"-",100-COUNTIF($L$9:L62,"L")+1))</f>
        <v>57</v>
      </c>
      <c r="L62" s="44" t="str">
        <f t="shared" si="1"/>
        <v>L</v>
      </c>
      <c r="M62" s="46"/>
      <c r="S62" s="46"/>
    </row>
    <row r="63" spans="1:19" ht="15">
      <c r="A63" s="60">
        <v>55</v>
      </c>
      <c r="B63" s="70">
        <v>370</v>
      </c>
      <c r="C63" s="70" t="s">
        <v>133</v>
      </c>
      <c r="D63" s="70" t="s">
        <v>85</v>
      </c>
      <c r="E63" s="70" t="s">
        <v>82</v>
      </c>
      <c r="F63" s="70" t="s">
        <v>83</v>
      </c>
      <c r="G63" s="70">
        <v>1</v>
      </c>
      <c r="H63" s="71">
        <v>0.005427662037037037</v>
      </c>
      <c r="I63" s="69"/>
      <c r="J63" s="71">
        <v>0.005427662037037037</v>
      </c>
      <c r="K63" s="47" t="str">
        <f>IF(B63="-","-",IF(NOT(L63="L")=TRUE,"-",100-COUNTIF($L$9:L63,"L")+1))</f>
        <v>-</v>
      </c>
      <c r="L63" s="44" t="str">
        <f t="shared" si="1"/>
        <v>NL</v>
      </c>
      <c r="M63" s="46"/>
      <c r="S63" s="46"/>
    </row>
    <row r="64" spans="1:19" ht="15">
      <c r="A64" s="60">
        <v>56</v>
      </c>
      <c r="B64" s="70">
        <v>342</v>
      </c>
      <c r="C64" s="70" t="s">
        <v>134</v>
      </c>
      <c r="D64" s="70" t="s">
        <v>135</v>
      </c>
      <c r="E64" s="70" t="s">
        <v>82</v>
      </c>
      <c r="F64" s="70" t="s">
        <v>114</v>
      </c>
      <c r="G64" s="70">
        <v>1</v>
      </c>
      <c r="H64" s="71">
        <v>0.0055225694444444445</v>
      </c>
      <c r="I64" s="69"/>
      <c r="J64" s="71">
        <v>0.0055225694444444445</v>
      </c>
      <c r="K64" s="47" t="str">
        <f>IF(B64="-","-",IF(NOT(L64="L")=TRUE,"-",100-COUNTIF($L$9:L64,"L")+1))</f>
        <v>-</v>
      </c>
      <c r="L64" s="44" t="str">
        <f t="shared" si="1"/>
        <v>NL</v>
      </c>
      <c r="M64" s="46"/>
      <c r="S64" s="46"/>
    </row>
    <row r="65" spans="1:19" ht="15">
      <c r="A65" s="60">
        <v>57</v>
      </c>
      <c r="B65" s="70">
        <v>332</v>
      </c>
      <c r="C65" s="70" t="s">
        <v>167</v>
      </c>
      <c r="D65" s="70" t="s">
        <v>54</v>
      </c>
      <c r="E65" s="70" t="s">
        <v>82</v>
      </c>
      <c r="F65" s="70" t="s">
        <v>83</v>
      </c>
      <c r="G65" s="70">
        <v>1</v>
      </c>
      <c r="H65" s="71">
        <v>0.0055445601851851845</v>
      </c>
      <c r="I65" s="69"/>
      <c r="J65" s="71">
        <v>0.0055445601851851845</v>
      </c>
      <c r="K65" s="47">
        <f>IF(B65="-","-",IF(NOT(L65="L")=TRUE,"-",100-COUNTIF($L$9:L65,"L")+1))</f>
        <v>56</v>
      </c>
      <c r="L65" s="44" t="str">
        <f t="shared" si="1"/>
        <v>L</v>
      </c>
      <c r="M65" s="46"/>
      <c r="S65" s="46"/>
    </row>
    <row r="66" spans="1:19" ht="15">
      <c r="A66" s="60">
        <v>58</v>
      </c>
      <c r="B66" s="70">
        <v>324</v>
      </c>
      <c r="C66" s="70" t="s">
        <v>168</v>
      </c>
      <c r="D66" s="70" t="s">
        <v>54</v>
      </c>
      <c r="E66" s="70" t="s">
        <v>82</v>
      </c>
      <c r="F66" s="70" t="s">
        <v>114</v>
      </c>
      <c r="G66" s="70">
        <v>1</v>
      </c>
      <c r="H66" s="71">
        <v>0.006336805555555555</v>
      </c>
      <c r="I66" s="69"/>
      <c r="J66" s="71">
        <v>0.006336805555555555</v>
      </c>
      <c r="K66" s="47">
        <f>IF(B66="-","-",IF(NOT(L66="L")=TRUE,"-",100-COUNTIF($L$9:L66,"L")+1))</f>
        <v>55</v>
      </c>
      <c r="L66" s="44" t="str">
        <f t="shared" si="1"/>
        <v>L</v>
      </c>
      <c r="M66" s="46"/>
      <c r="S66" s="46"/>
    </row>
    <row r="67" spans="1:19" ht="15">
      <c r="A67" s="60">
        <v>59</v>
      </c>
      <c r="B67" s="70">
        <v>349</v>
      </c>
      <c r="C67" s="70" t="s">
        <v>136</v>
      </c>
      <c r="D67" s="70" t="s">
        <v>85</v>
      </c>
      <c r="E67" s="70" t="s">
        <v>82</v>
      </c>
      <c r="F67" s="70" t="s">
        <v>83</v>
      </c>
      <c r="G67" s="69"/>
      <c r="H67" s="69"/>
      <c r="I67" s="69"/>
      <c r="J67" s="70" t="s">
        <v>137</v>
      </c>
      <c r="K67" s="47" t="str">
        <f>IF(B67="-","-",IF(NOT(L67="L")=TRUE,"-",100-COUNTIF($L$9:L67,"L")+1))</f>
        <v>-</v>
      </c>
      <c r="L67" s="44" t="str">
        <f t="shared" si="1"/>
        <v>NL</v>
      </c>
      <c r="M67" s="46"/>
      <c r="S67" s="46"/>
    </row>
    <row r="68" spans="1:19" ht="15">
      <c r="A68" s="60">
        <v>60</v>
      </c>
      <c r="B68" s="70">
        <v>208</v>
      </c>
      <c r="C68" s="70" t="s">
        <v>138</v>
      </c>
      <c r="D68" s="70" t="s">
        <v>143</v>
      </c>
      <c r="E68" s="70" t="s">
        <v>82</v>
      </c>
      <c r="F68" s="70" t="s">
        <v>83</v>
      </c>
      <c r="G68" s="69"/>
      <c r="H68" s="69"/>
      <c r="I68" s="69"/>
      <c r="J68" s="70" t="s">
        <v>137</v>
      </c>
      <c r="K68" s="47" t="str">
        <f>IF(B68="-","-",IF(NOT(L68="L")=TRUE,"-",100-COUNTIF($L$9:L68,"L")+1))</f>
        <v>-</v>
      </c>
      <c r="L68" s="44" t="str">
        <f t="shared" si="1"/>
        <v>NL</v>
      </c>
      <c r="M68" s="46"/>
      <c r="S68" s="46"/>
    </row>
    <row r="69" spans="1:19" ht="15">
      <c r="A69" s="60">
        <v>61</v>
      </c>
      <c r="B69" s="70">
        <v>202</v>
      </c>
      <c r="C69" s="70" t="s">
        <v>139</v>
      </c>
      <c r="D69" s="70" t="s">
        <v>85</v>
      </c>
      <c r="E69" s="70" t="s">
        <v>82</v>
      </c>
      <c r="F69" s="70" t="s">
        <v>83</v>
      </c>
      <c r="G69" s="69"/>
      <c r="H69" s="69"/>
      <c r="I69" s="69"/>
      <c r="J69" s="70" t="s">
        <v>137</v>
      </c>
      <c r="K69" s="47" t="str">
        <f>IF(B69="-","-",IF(NOT(L69="L")=TRUE,"-",100-COUNTIF($L$9:L69,"L")+1))</f>
        <v>-</v>
      </c>
      <c r="L69" s="44" t="str">
        <f t="shared" si="1"/>
        <v>NL</v>
      </c>
      <c r="M69" s="46"/>
      <c r="S69" s="46"/>
    </row>
    <row r="70" spans="1:19" ht="15.75" thickBot="1">
      <c r="A70" s="67">
        <v>62</v>
      </c>
      <c r="B70" s="68">
        <v>201</v>
      </c>
      <c r="C70" s="68" t="s">
        <v>140</v>
      </c>
      <c r="D70" s="68" t="s">
        <v>85</v>
      </c>
      <c r="E70" s="68" t="s">
        <v>82</v>
      </c>
      <c r="F70" s="68" t="s">
        <v>83</v>
      </c>
      <c r="G70" s="72"/>
      <c r="H70" s="72"/>
      <c r="I70" s="72"/>
      <c r="J70" s="68" t="s">
        <v>137</v>
      </c>
      <c r="K70" s="53" t="str">
        <f>IF(B70="-","-",IF(NOT(L70="L")=TRUE,"-",100-COUNTIF($L$9:L70,"L")+1))</f>
        <v>-</v>
      </c>
      <c r="L70" s="44" t="str">
        <f t="shared" si="1"/>
        <v>NL</v>
      </c>
      <c r="M70" s="46"/>
      <c r="S70" s="46"/>
    </row>
  </sheetData>
  <sheetProtection/>
  <mergeCells count="6">
    <mergeCell ref="A1:L1"/>
    <mergeCell ref="A2:L2"/>
    <mergeCell ref="A3:L3"/>
    <mergeCell ref="A4:L4"/>
    <mergeCell ref="A5:L5"/>
    <mergeCell ref="A6:L6"/>
  </mergeCells>
  <dataValidations count="1">
    <dataValidation allowBlank="1" showInputMessage="1" showErrorMessage="1" prompt="Enter the names of all Private Members, for all categories of rider." sqref="O8"/>
  </dataValidations>
  <hyperlinks>
    <hyperlink ref="P1" r:id="rId1" tooltip="Go to NDCXL Home Page" display="Go to NDCXL Home Page"/>
  </hyperlinks>
  <printOptions gridLines="1"/>
  <pageMargins left="0.75" right="0.75" top="1" bottom="1" header="0.5" footer="0.5"/>
  <pageSetup horizontalDpi="300" verticalDpi="300"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PageLayoutView="0" workbookViewId="0" topLeftCell="A1">
      <selection activeCell="C24" sqref="C24"/>
    </sheetView>
  </sheetViews>
  <sheetFormatPr defaultColWidth="8.8515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18.7109375" style="44" customWidth="1"/>
    <col min="5" max="5" width="11.421875" style="44" customWidth="1"/>
    <col min="6" max="6" width="4.140625" style="44" bestFit="1" customWidth="1"/>
    <col min="7" max="7" width="9.28125" style="44" bestFit="1" customWidth="1"/>
    <col min="8" max="13" width="8.7109375" style="44" customWidth="1"/>
    <col min="14" max="14" width="11.421875" style="45" customWidth="1"/>
    <col min="15" max="16" width="8.8515625" style="44" hidden="1" customWidth="1"/>
    <col min="17" max="17" width="22.421875" style="44" hidden="1" customWidth="1"/>
    <col min="18" max="18" width="30.8515625" style="44" hidden="1" customWidth="1"/>
    <col min="19" max="19" width="15.28125" style="44" customWidth="1"/>
    <col min="20" max="20" width="17.421875" style="44" bestFit="1" customWidth="1"/>
    <col min="21" max="24" width="9.140625" style="44" customWidth="1"/>
  </cols>
  <sheetData>
    <row r="1" spans="1:19" ht="22.5">
      <c r="A1" s="206" t="s">
        <v>165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S1" s="52" t="s">
        <v>37</v>
      </c>
    </row>
    <row r="2" spans="1:15" ht="19.5">
      <c r="A2" s="207" t="s">
        <v>166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15" ht="15.75">
      <c r="A3" s="208" t="s">
        <v>48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15.75">
      <c r="A4" s="209">
        <v>42266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5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</row>
    <row r="6" spans="1:15" ht="13.5" thickBot="1">
      <c r="A6" s="210" t="s">
        <v>79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</row>
    <row r="7" spans="1:14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49" t="s">
        <v>1</v>
      </c>
    </row>
    <row r="8" spans="1:22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68</v>
      </c>
      <c r="I8" s="66" t="s">
        <v>69</v>
      </c>
      <c r="J8" s="66" t="s">
        <v>70</v>
      </c>
      <c r="K8" s="66" t="s">
        <v>144</v>
      </c>
      <c r="L8" s="66" t="s">
        <v>145</v>
      </c>
      <c r="M8" s="66" t="s">
        <v>71</v>
      </c>
      <c r="N8" s="48" t="s">
        <v>3</v>
      </c>
      <c r="O8" s="44" t="s">
        <v>43</v>
      </c>
      <c r="P8" s="46"/>
      <c r="Q8" s="83" t="s">
        <v>44</v>
      </c>
      <c r="R8" s="84" t="s">
        <v>45</v>
      </c>
      <c r="S8" s="46"/>
      <c r="T8" s="46"/>
      <c r="U8" s="46"/>
      <c r="V8" s="46"/>
    </row>
    <row r="9" spans="1:22" ht="16.5" thickTop="1">
      <c r="A9" s="60">
        <v>1</v>
      </c>
      <c r="B9" s="74">
        <v>222</v>
      </c>
      <c r="C9" s="74" t="s">
        <v>86</v>
      </c>
      <c r="D9" s="74" t="s">
        <v>87</v>
      </c>
      <c r="E9" s="74" t="s">
        <v>82</v>
      </c>
      <c r="F9" s="74" t="s">
        <v>83</v>
      </c>
      <c r="G9" s="74">
        <v>5</v>
      </c>
      <c r="H9" s="75">
        <v>0.00016666666666666666</v>
      </c>
      <c r="I9" s="75">
        <v>0.0009560185185185185</v>
      </c>
      <c r="J9" s="75">
        <v>0.001058449074074074</v>
      </c>
      <c r="K9" s="75">
        <v>0.0010202546296296296</v>
      </c>
      <c r="L9" s="75">
        <v>0.0009994212962962962</v>
      </c>
      <c r="M9" s="75">
        <v>0.004200810185185185</v>
      </c>
      <c r="N9" s="47" t="str">
        <f>IF(B9="-","-",IF(NOT(O9="L")=TRUE,"-",100-COUNTIF($O$9:O9,"L")+1))</f>
        <v>-</v>
      </c>
      <c r="O9" s="44" t="str">
        <f>IF(D9="-","-",IF(D9="Private Member",IF(COUNTIF($R$6:$R$60,C9)=1,"L","NL"),IF(COUNTIF($Q$6:$Q$60,D9)=1,"L","NL")))</f>
        <v>NL</v>
      </c>
      <c r="P9" s="46"/>
      <c r="Q9" s="89" t="s">
        <v>170</v>
      </c>
      <c r="R9" s="88" t="s">
        <v>171</v>
      </c>
      <c r="V9" s="46"/>
    </row>
    <row r="10" spans="1:22" ht="15.75">
      <c r="A10" s="60">
        <v>2</v>
      </c>
      <c r="B10" s="74">
        <v>206</v>
      </c>
      <c r="C10" s="74" t="s">
        <v>81</v>
      </c>
      <c r="D10" s="74" t="s">
        <v>54</v>
      </c>
      <c r="E10" s="74" t="s">
        <v>82</v>
      </c>
      <c r="F10" s="74" t="s">
        <v>83</v>
      </c>
      <c r="G10" s="74">
        <v>5</v>
      </c>
      <c r="H10" s="75">
        <v>0.00017708333333333335</v>
      </c>
      <c r="I10" s="75">
        <v>0.0009554398148148149</v>
      </c>
      <c r="J10" s="75">
        <v>0.0010549768518518519</v>
      </c>
      <c r="K10" s="75">
        <v>0.0010162037037037038</v>
      </c>
      <c r="L10" s="75">
        <v>0.001005787037037037</v>
      </c>
      <c r="M10" s="75">
        <v>0.00420949074074074</v>
      </c>
      <c r="N10" s="47">
        <f>IF(B10="-","-",IF(NOT(O10="L")=TRUE,"-",100-COUNTIF($O$9:O10,"L")+1))</f>
        <v>100</v>
      </c>
      <c r="O10" s="44" t="str">
        <f aca="true" t="shared" si="0" ref="O10:O59">IF(D10="-","-",IF(D10="Private Member",IF(COUNTIF($R$6:$R$60,C10)=1,"L","NL"),IF(COUNTIF($Q$6:$Q$60,D10)=1,"L","NL")))</f>
        <v>L</v>
      </c>
      <c r="P10" s="46"/>
      <c r="Q10" s="89" t="s">
        <v>4</v>
      </c>
      <c r="R10" s="88" t="s">
        <v>172</v>
      </c>
      <c r="V10" s="46"/>
    </row>
    <row r="11" spans="1:22" ht="15.75">
      <c r="A11" s="60">
        <v>3</v>
      </c>
      <c r="B11" s="74">
        <v>202</v>
      </c>
      <c r="C11" s="74" t="s">
        <v>89</v>
      </c>
      <c r="D11" s="74" t="s">
        <v>54</v>
      </c>
      <c r="E11" s="74" t="s">
        <v>82</v>
      </c>
      <c r="F11" s="74" t="s">
        <v>83</v>
      </c>
      <c r="G11" s="74">
        <v>5</v>
      </c>
      <c r="H11" s="75">
        <v>0.00021122685185185185</v>
      </c>
      <c r="I11" s="75">
        <v>0.0010034722222222222</v>
      </c>
      <c r="J11" s="75">
        <v>0.0010081018518518518</v>
      </c>
      <c r="K11" s="75">
        <v>0.000998263888888889</v>
      </c>
      <c r="L11" s="75">
        <v>0.0009895833333333334</v>
      </c>
      <c r="M11" s="75">
        <v>0.004210648148148148</v>
      </c>
      <c r="N11" s="47">
        <f>IF(B11="-","-",IF(NOT(O11="L")=TRUE,"-",100-COUNTIF($O$9:O11,"L")+1))</f>
        <v>99</v>
      </c>
      <c r="O11" s="44" t="str">
        <f t="shared" si="0"/>
        <v>L</v>
      </c>
      <c r="P11" s="46"/>
      <c r="Q11" s="89" t="s">
        <v>54</v>
      </c>
      <c r="R11" s="88" t="s">
        <v>63</v>
      </c>
      <c r="V11" s="46"/>
    </row>
    <row r="12" spans="1:22" ht="15.75">
      <c r="A12" s="60">
        <v>4</v>
      </c>
      <c r="B12" s="74">
        <v>215</v>
      </c>
      <c r="C12" s="74" t="s">
        <v>84</v>
      </c>
      <c r="D12" s="74" t="s">
        <v>54</v>
      </c>
      <c r="E12" s="74" t="s">
        <v>82</v>
      </c>
      <c r="F12" s="74" t="s">
        <v>83</v>
      </c>
      <c r="G12" s="74">
        <v>5</v>
      </c>
      <c r="H12" s="75">
        <v>0.0002204861111111111</v>
      </c>
      <c r="I12" s="75">
        <v>0.0009907407407407408</v>
      </c>
      <c r="J12" s="75">
        <v>0.000998263888888889</v>
      </c>
      <c r="K12" s="75">
        <v>0.0010277777777777778</v>
      </c>
      <c r="L12" s="75">
        <v>0.0010335648148148148</v>
      </c>
      <c r="M12" s="75">
        <v>0.004270833333333334</v>
      </c>
      <c r="N12" s="47">
        <f>IF(B12="-","-",IF(NOT(O12="L")=TRUE,"-",100-COUNTIF($O$9:O12,"L")+1))</f>
        <v>98</v>
      </c>
      <c r="O12" s="44" t="str">
        <f t="shared" si="0"/>
        <v>L</v>
      </c>
      <c r="P12" s="46"/>
      <c r="Q12" s="89" t="s">
        <v>56</v>
      </c>
      <c r="R12" s="88" t="s">
        <v>173</v>
      </c>
      <c r="V12" s="46"/>
    </row>
    <row r="13" spans="1:22" ht="15.75">
      <c r="A13" s="60">
        <v>5</v>
      </c>
      <c r="B13" s="74">
        <v>210</v>
      </c>
      <c r="C13" s="74" t="s">
        <v>94</v>
      </c>
      <c r="D13" s="74" t="s">
        <v>54</v>
      </c>
      <c r="E13" s="74" t="s">
        <v>82</v>
      </c>
      <c r="F13" s="74" t="s">
        <v>83</v>
      </c>
      <c r="G13" s="74">
        <v>5</v>
      </c>
      <c r="H13" s="75">
        <v>0.00021643518518518518</v>
      </c>
      <c r="I13" s="75">
        <v>0.0011041666666666667</v>
      </c>
      <c r="J13" s="75">
        <v>0.0011568287037037038</v>
      </c>
      <c r="K13" s="75">
        <v>0.0011250000000000001</v>
      </c>
      <c r="L13" s="75">
        <v>0.0011597222222222221</v>
      </c>
      <c r="M13" s="75">
        <v>0.0047621527777777775</v>
      </c>
      <c r="N13" s="47">
        <f>IF(B13="-","-",IF(NOT(O13="L")=TRUE,"-",100-COUNTIF($O$9:O13,"L")+1))</f>
        <v>97</v>
      </c>
      <c r="O13" s="44" t="str">
        <f t="shared" si="0"/>
        <v>L</v>
      </c>
      <c r="P13" s="46"/>
      <c r="Q13" s="89" t="s">
        <v>174</v>
      </c>
      <c r="R13" s="88" t="s">
        <v>175</v>
      </c>
      <c r="V13" s="46"/>
    </row>
    <row r="14" spans="1:22" ht="15.75">
      <c r="A14" s="60">
        <v>6</v>
      </c>
      <c r="B14" s="74">
        <v>226</v>
      </c>
      <c r="C14" s="74" t="s">
        <v>93</v>
      </c>
      <c r="D14" s="74" t="s">
        <v>4</v>
      </c>
      <c r="E14" s="74" t="s">
        <v>82</v>
      </c>
      <c r="F14" s="74" t="s">
        <v>83</v>
      </c>
      <c r="G14" s="74">
        <v>5</v>
      </c>
      <c r="H14" s="75">
        <v>0.00018402777777777778</v>
      </c>
      <c r="I14" s="75">
        <v>0.0010416666666666667</v>
      </c>
      <c r="J14" s="75">
        <v>0.0011984953703703704</v>
      </c>
      <c r="K14" s="75">
        <v>0.0011869212962962962</v>
      </c>
      <c r="L14" s="75">
        <v>0.0012106481481481482</v>
      </c>
      <c r="M14" s="75">
        <v>0.004821759259259259</v>
      </c>
      <c r="N14" s="47">
        <f>IF(B14="-","-",IF(NOT(O14="L")=TRUE,"-",100-COUNTIF($O$9:O14,"L")+1))</f>
        <v>96</v>
      </c>
      <c r="O14" s="44" t="str">
        <f t="shared" si="0"/>
        <v>L</v>
      </c>
      <c r="P14" s="46"/>
      <c r="Q14" s="89" t="s">
        <v>74</v>
      </c>
      <c r="R14" s="88" t="s">
        <v>176</v>
      </c>
      <c r="V14" s="46"/>
    </row>
    <row r="15" spans="1:22" ht="15.75">
      <c r="A15" s="60">
        <v>7</v>
      </c>
      <c r="B15" s="74">
        <v>220</v>
      </c>
      <c r="C15" s="74" t="s">
        <v>138</v>
      </c>
      <c r="D15" s="74" t="s">
        <v>62</v>
      </c>
      <c r="E15" s="74" t="s">
        <v>82</v>
      </c>
      <c r="F15" s="74" t="s">
        <v>83</v>
      </c>
      <c r="G15" s="74">
        <v>5</v>
      </c>
      <c r="H15" s="75">
        <v>0.00017418981481481485</v>
      </c>
      <c r="I15" s="75">
        <v>0.0010150462962962962</v>
      </c>
      <c r="J15" s="75">
        <v>0.001181712962962963</v>
      </c>
      <c r="K15" s="75">
        <v>0.0012175925925925926</v>
      </c>
      <c r="L15" s="75">
        <v>0.0012488425925925926</v>
      </c>
      <c r="M15" s="75">
        <v>0.004837384259259259</v>
      </c>
      <c r="N15" s="47">
        <f>IF(B15="-","-",IF(NOT(O15="L")=TRUE,"-",100-COUNTIF($O$9:O15,"L")+1))</f>
        <v>95</v>
      </c>
      <c r="O15" s="44" t="str">
        <f t="shared" si="0"/>
        <v>L</v>
      </c>
      <c r="P15" s="46"/>
      <c r="Q15" s="89" t="s">
        <v>36</v>
      </c>
      <c r="R15" s="88" t="s">
        <v>177</v>
      </c>
      <c r="V15" s="46"/>
    </row>
    <row r="16" spans="1:22" ht="15.75">
      <c r="A16" s="60">
        <v>8</v>
      </c>
      <c r="B16" s="74">
        <v>230</v>
      </c>
      <c r="C16" s="74" t="s">
        <v>214</v>
      </c>
      <c r="D16" s="74" t="s">
        <v>60</v>
      </c>
      <c r="E16" s="74" t="s">
        <v>82</v>
      </c>
      <c r="F16" s="74" t="s">
        <v>83</v>
      </c>
      <c r="G16" s="74">
        <v>5</v>
      </c>
      <c r="H16" s="75">
        <v>0.0002008101851851852</v>
      </c>
      <c r="I16" s="75">
        <v>0.0010671296296296295</v>
      </c>
      <c r="J16" s="75">
        <v>0.0011938657407407408</v>
      </c>
      <c r="K16" s="75">
        <v>0.0011666666666666668</v>
      </c>
      <c r="L16" s="75">
        <v>0.0012268518518518518</v>
      </c>
      <c r="M16" s="75">
        <v>0.004855324074074074</v>
      </c>
      <c r="N16" s="47">
        <f>IF(B16="-","-",IF(NOT(O16="L")=TRUE,"-",100-COUNTIF($O$9:O16,"L")+1))</f>
        <v>94</v>
      </c>
      <c r="O16" s="44" t="str">
        <f t="shared" si="0"/>
        <v>L</v>
      </c>
      <c r="P16" s="46"/>
      <c r="Q16" s="89" t="s">
        <v>46</v>
      </c>
      <c r="R16" s="87"/>
      <c r="V16" s="46"/>
    </row>
    <row r="17" spans="1:22" ht="15.75">
      <c r="A17" s="60">
        <v>9</v>
      </c>
      <c r="B17" s="74">
        <v>218</v>
      </c>
      <c r="C17" s="74" t="s">
        <v>91</v>
      </c>
      <c r="D17" s="74" t="s">
        <v>4</v>
      </c>
      <c r="E17" s="74" t="s">
        <v>82</v>
      </c>
      <c r="F17" s="74" t="s">
        <v>83</v>
      </c>
      <c r="G17" s="74">
        <v>5</v>
      </c>
      <c r="H17" s="75">
        <v>0.00019444444444444446</v>
      </c>
      <c r="I17" s="75">
        <v>0.0010300925925925926</v>
      </c>
      <c r="J17" s="75">
        <v>0.0012037037037037038</v>
      </c>
      <c r="K17" s="75">
        <v>0.0011961805555555556</v>
      </c>
      <c r="L17" s="75">
        <v>0.0012314814814814816</v>
      </c>
      <c r="M17" s="75">
        <v>0.0048559027777777776</v>
      </c>
      <c r="N17" s="47">
        <f>IF(B17="-","-",IF(NOT(O17="L")=TRUE,"-",100-COUNTIF($O$9:O17,"L")+1))</f>
        <v>93</v>
      </c>
      <c r="O17" s="44" t="str">
        <f t="shared" si="0"/>
        <v>L</v>
      </c>
      <c r="P17" s="46"/>
      <c r="Q17" s="89" t="s">
        <v>178</v>
      </c>
      <c r="R17" s="87"/>
      <c r="V17" s="46"/>
    </row>
    <row r="18" spans="1:22" ht="15.75">
      <c r="A18" s="60">
        <v>10</v>
      </c>
      <c r="B18" s="74">
        <v>207</v>
      </c>
      <c r="C18" s="74" t="s">
        <v>92</v>
      </c>
      <c r="D18" s="74" t="s">
        <v>58</v>
      </c>
      <c r="E18" s="74" t="s">
        <v>82</v>
      </c>
      <c r="F18" s="74" t="s">
        <v>83</v>
      </c>
      <c r="G18" s="74">
        <v>5</v>
      </c>
      <c r="H18" s="75">
        <v>0.00023784722222222222</v>
      </c>
      <c r="I18" s="75">
        <v>0.0013177083333333333</v>
      </c>
      <c r="J18" s="75">
        <v>0.0011886574074074074</v>
      </c>
      <c r="K18" s="75">
        <v>0.0012453703703703704</v>
      </c>
      <c r="L18" s="75">
        <v>0.0012175925925925926</v>
      </c>
      <c r="M18" s="75">
        <v>0.005207175925925926</v>
      </c>
      <c r="N18" s="47">
        <f>IF(B18="-","-",IF(NOT(O18="L")=TRUE,"-",100-COUNTIF($O$9:O18,"L")+1))</f>
        <v>92</v>
      </c>
      <c r="O18" s="44" t="str">
        <f t="shared" si="0"/>
        <v>L</v>
      </c>
      <c r="P18" s="46"/>
      <c r="Q18" s="89" t="s">
        <v>179</v>
      </c>
      <c r="R18" s="87"/>
      <c r="V18" s="46"/>
    </row>
    <row r="19" spans="1:22" ht="15.75">
      <c r="A19" s="60">
        <v>11</v>
      </c>
      <c r="B19" s="74">
        <v>250</v>
      </c>
      <c r="C19" s="74" t="s">
        <v>95</v>
      </c>
      <c r="D19" s="74" t="s">
        <v>4</v>
      </c>
      <c r="E19" s="74" t="s">
        <v>82</v>
      </c>
      <c r="F19" s="74" t="s">
        <v>83</v>
      </c>
      <c r="G19" s="74">
        <v>5</v>
      </c>
      <c r="H19" s="75">
        <v>0.0002019675925925926</v>
      </c>
      <c r="I19" s="75">
        <v>0.0011354166666666667</v>
      </c>
      <c r="J19" s="75">
        <v>0.0012743055555555557</v>
      </c>
      <c r="K19" s="75">
        <v>0.0012650462962962964</v>
      </c>
      <c r="L19" s="75">
        <v>0.0013368055555555555</v>
      </c>
      <c r="M19" s="75">
        <v>0.0052135416666666675</v>
      </c>
      <c r="N19" s="47">
        <f>IF(B19="-","-",IF(NOT(O19="L")=TRUE,"-",100-COUNTIF($O$9:O19,"L")+1))</f>
        <v>91</v>
      </c>
      <c r="O19" s="44" t="str">
        <f t="shared" si="0"/>
        <v>L</v>
      </c>
      <c r="P19" s="46"/>
      <c r="Q19" s="89" t="s">
        <v>180</v>
      </c>
      <c r="R19" s="87"/>
      <c r="V19" s="46"/>
    </row>
    <row r="20" spans="1:22" ht="15.75">
      <c r="A20" s="60">
        <v>12</v>
      </c>
      <c r="B20" s="74">
        <v>201</v>
      </c>
      <c r="C20" s="74" t="s">
        <v>97</v>
      </c>
      <c r="D20" s="74" t="s">
        <v>48</v>
      </c>
      <c r="E20" s="74" t="s">
        <v>82</v>
      </c>
      <c r="F20" s="74" t="s">
        <v>83</v>
      </c>
      <c r="G20" s="74">
        <v>5</v>
      </c>
      <c r="H20" s="75">
        <v>0.0002332175925925926</v>
      </c>
      <c r="I20" s="75">
        <v>0.0012008101851851852</v>
      </c>
      <c r="J20" s="75">
        <v>0.001271412037037037</v>
      </c>
      <c r="K20" s="75">
        <v>0.0012436342592592594</v>
      </c>
      <c r="L20" s="75">
        <v>0.0012783564814814814</v>
      </c>
      <c r="M20" s="75">
        <v>0.0052274305555555555</v>
      </c>
      <c r="N20" s="47">
        <f>IF(B20="-","-",IF(NOT(O20="L")=TRUE,"-",100-COUNTIF($O$9:O20,"L")+1))</f>
        <v>90</v>
      </c>
      <c r="O20" s="44" t="str">
        <f t="shared" si="0"/>
        <v>L</v>
      </c>
      <c r="P20" s="46"/>
      <c r="Q20" s="89" t="s">
        <v>49</v>
      </c>
      <c r="R20" s="87"/>
      <c r="V20" s="46"/>
    </row>
    <row r="21" spans="1:22" ht="15">
      <c r="A21" s="60">
        <v>13</v>
      </c>
      <c r="B21" s="74">
        <v>203</v>
      </c>
      <c r="C21" s="74" t="s">
        <v>110</v>
      </c>
      <c r="D21" s="74" t="s">
        <v>25</v>
      </c>
      <c r="E21" s="74" t="s">
        <v>82</v>
      </c>
      <c r="F21" s="74" t="s">
        <v>83</v>
      </c>
      <c r="G21" s="74">
        <v>5</v>
      </c>
      <c r="H21" s="75">
        <v>0.0002737268518518519</v>
      </c>
      <c r="I21" s="75">
        <v>0.0013466435185185185</v>
      </c>
      <c r="J21" s="75">
        <v>0.001179398148148148</v>
      </c>
      <c r="K21" s="75">
        <v>0.0012349537037037036</v>
      </c>
      <c r="L21" s="75">
        <v>0.0012256944444444444</v>
      </c>
      <c r="M21" s="75">
        <v>0.005260416666666667</v>
      </c>
      <c r="N21" s="47">
        <f>IF(B21="-","-",IF(NOT(O21="L")=TRUE,"-",100-COUNTIF($O$9:O21,"L")+1))</f>
        <v>89</v>
      </c>
      <c r="O21" s="44" t="str">
        <f t="shared" si="0"/>
        <v>L</v>
      </c>
      <c r="P21" s="46"/>
      <c r="Q21" t="s">
        <v>181</v>
      </c>
      <c r="R21" s="87"/>
      <c r="V21" s="46"/>
    </row>
    <row r="22" spans="1:22" ht="15.75">
      <c r="A22" s="60">
        <v>14</v>
      </c>
      <c r="B22" s="74">
        <v>212</v>
      </c>
      <c r="C22" s="74" t="s">
        <v>96</v>
      </c>
      <c r="D22" s="74" t="s">
        <v>25</v>
      </c>
      <c r="E22" s="74" t="s">
        <v>82</v>
      </c>
      <c r="F22" s="74" t="s">
        <v>83</v>
      </c>
      <c r="G22" s="74">
        <v>5</v>
      </c>
      <c r="H22" s="75">
        <v>0.0002210648148148148</v>
      </c>
      <c r="I22" s="75">
        <v>0.001285300925925926</v>
      </c>
      <c r="J22" s="75">
        <v>0.0012841435185185184</v>
      </c>
      <c r="K22" s="75">
        <v>0.001259837962962963</v>
      </c>
      <c r="L22" s="75">
        <v>0.001335648148148148</v>
      </c>
      <c r="M22" s="75">
        <v>0.005385995370370371</v>
      </c>
      <c r="N22" s="47">
        <f>IF(B22="-","-",IF(NOT(O22="L")=TRUE,"-",100-COUNTIF($O$9:O22,"L")+1))</f>
        <v>88</v>
      </c>
      <c r="O22" s="44" t="str">
        <f t="shared" si="0"/>
        <v>L</v>
      </c>
      <c r="P22" s="46"/>
      <c r="Q22" s="89" t="s">
        <v>57</v>
      </c>
      <c r="R22" s="87"/>
      <c r="V22" s="46"/>
    </row>
    <row r="23" spans="1:22" ht="15.75">
      <c r="A23" s="60">
        <v>15</v>
      </c>
      <c r="B23" s="74">
        <v>249</v>
      </c>
      <c r="C23" s="74" t="s">
        <v>101</v>
      </c>
      <c r="D23" s="74" t="s">
        <v>30</v>
      </c>
      <c r="E23" s="74" t="s">
        <v>82</v>
      </c>
      <c r="F23" s="74" t="s">
        <v>83</v>
      </c>
      <c r="G23" s="74">
        <v>5</v>
      </c>
      <c r="H23" s="75">
        <v>0.00021180555555555555</v>
      </c>
      <c r="I23" s="75">
        <v>0.0014050925925925925</v>
      </c>
      <c r="J23" s="75">
        <v>0.0012777777777777776</v>
      </c>
      <c r="K23" s="75">
        <v>0.00125</v>
      </c>
      <c r="L23" s="75">
        <v>0.0013217592592592593</v>
      </c>
      <c r="M23" s="75">
        <v>0.005466435185185185</v>
      </c>
      <c r="N23" s="47">
        <f>IF(B23="-","-",IF(NOT(O23="L")=TRUE,"-",100-COUNTIF($O$9:O23,"L")+1))</f>
        <v>87</v>
      </c>
      <c r="O23" s="44" t="str">
        <f t="shared" si="0"/>
        <v>L</v>
      </c>
      <c r="P23" s="46"/>
      <c r="Q23" s="89" t="s">
        <v>182</v>
      </c>
      <c r="R23" s="82"/>
      <c r="V23" s="46"/>
    </row>
    <row r="24" spans="1:22" ht="15.75">
      <c r="A24" s="60">
        <v>16</v>
      </c>
      <c r="B24" s="74">
        <v>224</v>
      </c>
      <c r="C24" s="77" t="s">
        <v>325</v>
      </c>
      <c r="D24" s="74" t="s">
        <v>30</v>
      </c>
      <c r="E24" s="74" t="s">
        <v>82</v>
      </c>
      <c r="F24" s="74" t="s">
        <v>83</v>
      </c>
      <c r="G24" s="74">
        <v>5</v>
      </c>
      <c r="H24" s="75">
        <v>0.0002517361111111111</v>
      </c>
      <c r="I24" s="75">
        <v>0.0012534722222222222</v>
      </c>
      <c r="J24" s="75">
        <v>0.0012546296296296296</v>
      </c>
      <c r="K24" s="75">
        <v>0.0013096064814814813</v>
      </c>
      <c r="L24" s="75">
        <v>0.0014149305555555556</v>
      </c>
      <c r="M24" s="75">
        <v>0.005484375</v>
      </c>
      <c r="N24" s="47">
        <f>IF(B24="-","-",IF(NOT(O24="L")=TRUE,"-",100-COUNTIF($O$9:O24,"L")+1))</f>
        <v>86</v>
      </c>
      <c r="O24" s="44" t="str">
        <f t="shared" si="0"/>
        <v>L</v>
      </c>
      <c r="P24" s="46"/>
      <c r="Q24" s="89" t="s">
        <v>51</v>
      </c>
      <c r="R24" s="82"/>
      <c r="V24" s="46"/>
    </row>
    <row r="25" spans="1:22" ht="15.75">
      <c r="A25" s="60">
        <v>17</v>
      </c>
      <c r="B25" s="74">
        <v>228</v>
      </c>
      <c r="C25" s="74" t="s">
        <v>107</v>
      </c>
      <c r="D25" s="74" t="s">
        <v>4</v>
      </c>
      <c r="E25" s="74" t="s">
        <v>82</v>
      </c>
      <c r="F25" s="74" t="s">
        <v>83</v>
      </c>
      <c r="G25" s="74">
        <v>5</v>
      </c>
      <c r="H25" s="75">
        <v>0.0002181712962962963</v>
      </c>
      <c r="I25" s="75">
        <v>0.001347222222222222</v>
      </c>
      <c r="J25" s="75">
        <v>0.0012870370370370373</v>
      </c>
      <c r="K25" s="75">
        <v>0.0013211805555555555</v>
      </c>
      <c r="L25" s="75">
        <v>0.0014612268518518518</v>
      </c>
      <c r="M25" s="75">
        <v>0.005634837962962962</v>
      </c>
      <c r="N25" s="47">
        <f>IF(B25="-","-",IF(NOT(O25="L")=TRUE,"-",100-COUNTIF($O$9:O25,"L")+1))</f>
        <v>85</v>
      </c>
      <c r="O25" s="44" t="str">
        <f t="shared" si="0"/>
        <v>L</v>
      </c>
      <c r="P25" s="46"/>
      <c r="Q25" s="89" t="s">
        <v>34</v>
      </c>
      <c r="R25" s="82"/>
      <c r="V25" s="46"/>
    </row>
    <row r="26" spans="1:22" ht="15.75">
      <c r="A26" s="60">
        <v>18</v>
      </c>
      <c r="B26" s="74">
        <v>227</v>
      </c>
      <c r="C26" s="74" t="s">
        <v>115</v>
      </c>
      <c r="D26" s="74" t="s">
        <v>54</v>
      </c>
      <c r="E26" s="74" t="s">
        <v>82</v>
      </c>
      <c r="F26" s="74" t="s">
        <v>83</v>
      </c>
      <c r="G26" s="74">
        <v>5</v>
      </c>
      <c r="H26" s="75">
        <v>0.0002673611111111111</v>
      </c>
      <c r="I26" s="75">
        <v>0.0013292824074074073</v>
      </c>
      <c r="J26" s="75">
        <v>0.0012708333333333335</v>
      </c>
      <c r="K26" s="75">
        <v>0.001255787037037037</v>
      </c>
      <c r="L26" s="75">
        <v>0.0016498842592592591</v>
      </c>
      <c r="M26" s="75">
        <v>0.005773148148148148</v>
      </c>
      <c r="N26" s="47">
        <f>IF(B26="-","-",IF(NOT(O26="L")=TRUE,"-",100-COUNTIF($O$9:O26,"L")+1))</f>
        <v>84</v>
      </c>
      <c r="O26" s="44" t="str">
        <f t="shared" si="0"/>
        <v>L</v>
      </c>
      <c r="P26" s="46"/>
      <c r="Q26" s="89" t="s">
        <v>48</v>
      </c>
      <c r="R26" s="82"/>
      <c r="V26" s="46"/>
    </row>
    <row r="27" spans="1:22" ht="15.75">
      <c r="A27" s="60">
        <v>19</v>
      </c>
      <c r="B27" s="74">
        <v>251</v>
      </c>
      <c r="C27" s="74" t="s">
        <v>146</v>
      </c>
      <c r="D27" s="74" t="s">
        <v>4</v>
      </c>
      <c r="E27" s="74" t="s">
        <v>82</v>
      </c>
      <c r="F27" s="74" t="s">
        <v>114</v>
      </c>
      <c r="G27" s="74">
        <v>4</v>
      </c>
      <c r="H27" s="75">
        <v>0.00025289351851851856</v>
      </c>
      <c r="I27" s="75">
        <v>0.001439236111111111</v>
      </c>
      <c r="J27" s="75">
        <v>0.0013292824074074073</v>
      </c>
      <c r="K27" s="75">
        <v>0.001394675925925926</v>
      </c>
      <c r="L27" s="74"/>
      <c r="M27" s="75">
        <v>0.004416087962962963</v>
      </c>
      <c r="N27" s="47">
        <f>IF(B27="-","-",IF(NOT(O27="L")=TRUE,"-",100-COUNTIF($O$9:O27,"L")+1))</f>
        <v>83</v>
      </c>
      <c r="O27" s="44" t="str">
        <f t="shared" si="0"/>
        <v>L</v>
      </c>
      <c r="P27" s="46"/>
      <c r="Q27" s="89" t="s">
        <v>42</v>
      </c>
      <c r="R27" s="82"/>
      <c r="V27" s="46"/>
    </row>
    <row r="28" spans="1:22" ht="15.75">
      <c r="A28" s="60">
        <v>20</v>
      </c>
      <c r="B28" s="74">
        <v>240</v>
      </c>
      <c r="C28" s="74" t="s">
        <v>117</v>
      </c>
      <c r="D28" s="74" t="s">
        <v>42</v>
      </c>
      <c r="E28" s="74" t="s">
        <v>82</v>
      </c>
      <c r="F28" s="74" t="s">
        <v>83</v>
      </c>
      <c r="G28" s="74">
        <v>4</v>
      </c>
      <c r="H28" s="75">
        <v>0.0002546296296296296</v>
      </c>
      <c r="I28" s="75">
        <v>0.001488425925925926</v>
      </c>
      <c r="J28" s="75">
        <v>0.001363425925925926</v>
      </c>
      <c r="K28" s="75">
        <v>0.0013252314814814813</v>
      </c>
      <c r="L28" s="74"/>
      <c r="M28" s="75">
        <v>0.004431712962962963</v>
      </c>
      <c r="N28" s="47">
        <f>IF(B28="-","-",IF(NOT(O28="L")=TRUE,"-",100-COUNTIF($O$9:O28,"L")+1))</f>
        <v>82</v>
      </c>
      <c r="O28" s="44" t="str">
        <f t="shared" si="0"/>
        <v>L</v>
      </c>
      <c r="P28" s="46"/>
      <c r="Q28" s="89" t="s">
        <v>47</v>
      </c>
      <c r="R28" s="82"/>
      <c r="V28" s="46"/>
    </row>
    <row r="29" spans="1:22" ht="15.75">
      <c r="A29" s="60">
        <v>21</v>
      </c>
      <c r="B29" s="74">
        <v>244</v>
      </c>
      <c r="C29" s="74" t="s">
        <v>229</v>
      </c>
      <c r="D29" s="74" t="s">
        <v>54</v>
      </c>
      <c r="E29" s="74" t="s">
        <v>82</v>
      </c>
      <c r="F29" s="74" t="s">
        <v>83</v>
      </c>
      <c r="G29" s="74">
        <v>4</v>
      </c>
      <c r="H29" s="75">
        <v>0.00024074074074074077</v>
      </c>
      <c r="I29" s="75">
        <v>0.0014467592592592594</v>
      </c>
      <c r="J29" s="75">
        <v>0.001399884259259259</v>
      </c>
      <c r="K29" s="75">
        <v>0.0014218749999999997</v>
      </c>
      <c r="L29" s="74"/>
      <c r="M29" s="75">
        <v>0.004509259259259259</v>
      </c>
      <c r="N29" s="47">
        <f>IF(B29="-","-",IF(NOT(O29="L")=TRUE,"-",100-COUNTIF($O$9:O29,"L")+1))</f>
        <v>81</v>
      </c>
      <c r="O29" s="44" t="str">
        <f t="shared" si="0"/>
        <v>L</v>
      </c>
      <c r="P29" s="46"/>
      <c r="Q29" s="89" t="s">
        <v>38</v>
      </c>
      <c r="R29" s="82"/>
      <c r="V29" s="46"/>
    </row>
    <row r="30" spans="1:22" ht="15.75">
      <c r="A30" s="60">
        <v>22</v>
      </c>
      <c r="B30" s="74">
        <v>225</v>
      </c>
      <c r="C30" s="74" t="s">
        <v>216</v>
      </c>
      <c r="D30" s="74" t="s">
        <v>4</v>
      </c>
      <c r="E30" s="74" t="s">
        <v>82</v>
      </c>
      <c r="F30" s="74" t="s">
        <v>114</v>
      </c>
      <c r="G30" s="74">
        <v>4</v>
      </c>
      <c r="H30" s="75">
        <v>0.0002737268518518519</v>
      </c>
      <c r="I30" s="75">
        <v>0.0014525462962962964</v>
      </c>
      <c r="J30" s="75">
        <v>0.001402199074074074</v>
      </c>
      <c r="K30" s="75">
        <v>0.0013987268518518517</v>
      </c>
      <c r="L30" s="74"/>
      <c r="M30" s="75">
        <v>0.004527199074074074</v>
      </c>
      <c r="N30" s="47">
        <f>IF(B30="-","-",IF(NOT(O30="L")=TRUE,"-",100-COUNTIF($O$9:O30,"L")+1))</f>
        <v>80</v>
      </c>
      <c r="O30" s="44" t="str">
        <f t="shared" si="0"/>
        <v>L</v>
      </c>
      <c r="P30" s="46"/>
      <c r="Q30" s="89" t="s">
        <v>183</v>
      </c>
      <c r="R30" s="82"/>
      <c r="V30" s="46"/>
    </row>
    <row r="31" spans="1:22" ht="15.75">
      <c r="A31" s="60">
        <v>23</v>
      </c>
      <c r="B31" s="74">
        <v>208</v>
      </c>
      <c r="C31" s="74" t="s">
        <v>105</v>
      </c>
      <c r="D31" s="101" t="s">
        <v>25</v>
      </c>
      <c r="E31" s="74" t="s">
        <v>82</v>
      </c>
      <c r="F31" s="74" t="s">
        <v>83</v>
      </c>
      <c r="G31" s="74">
        <v>4</v>
      </c>
      <c r="H31" s="75">
        <v>0.0002523148148148148</v>
      </c>
      <c r="I31" s="75">
        <v>0.0014415509259259258</v>
      </c>
      <c r="J31" s="75">
        <v>0.001407986111111111</v>
      </c>
      <c r="K31" s="75">
        <v>0.0014629629629629628</v>
      </c>
      <c r="L31" s="74"/>
      <c r="M31" s="75">
        <v>0.004564814814814815</v>
      </c>
      <c r="N31" s="47">
        <f>IF(B31="-","-",IF(NOT(O31="L")=TRUE,"-",100-COUNTIF($O$9:O31,"L")+1))</f>
        <v>79</v>
      </c>
      <c r="O31" s="44" t="str">
        <f t="shared" si="0"/>
        <v>L</v>
      </c>
      <c r="P31" s="46"/>
      <c r="Q31" s="89" t="s">
        <v>35</v>
      </c>
      <c r="R31" s="82"/>
      <c r="V31" s="46"/>
    </row>
    <row r="32" spans="1:22" ht="15.75">
      <c r="A32" s="60">
        <v>24</v>
      </c>
      <c r="B32" s="74">
        <v>248</v>
      </c>
      <c r="C32" s="100" t="s">
        <v>259</v>
      </c>
      <c r="D32" s="74" t="s">
        <v>25</v>
      </c>
      <c r="E32" s="74" t="s">
        <v>82</v>
      </c>
      <c r="F32" s="74" t="s">
        <v>114</v>
      </c>
      <c r="G32" s="74">
        <v>4</v>
      </c>
      <c r="H32" s="75">
        <v>0.0002957175925925926</v>
      </c>
      <c r="I32" s="75">
        <v>0.0015399305555555555</v>
      </c>
      <c r="J32" s="75">
        <v>0.001400462962962963</v>
      </c>
      <c r="K32" s="75">
        <v>0.0013483796296296297</v>
      </c>
      <c r="L32" s="74"/>
      <c r="M32" s="75">
        <v>0.0045844907407407405</v>
      </c>
      <c r="N32" s="47">
        <f>IF(B32="-","-",IF(NOT(O32="L")=TRUE,"-",100-COUNTIF($O$9:O32,"L")+1))</f>
        <v>78</v>
      </c>
      <c r="O32" s="44" t="str">
        <f t="shared" si="0"/>
        <v>L</v>
      </c>
      <c r="P32" s="46"/>
      <c r="Q32" s="89" t="s">
        <v>59</v>
      </c>
      <c r="R32" s="82"/>
      <c r="V32" s="46"/>
    </row>
    <row r="33" spans="1:22" ht="15">
      <c r="A33" s="60">
        <v>25</v>
      </c>
      <c r="B33" s="74">
        <v>209</v>
      </c>
      <c r="C33" s="74" t="s">
        <v>109</v>
      </c>
      <c r="D33" s="74" t="s">
        <v>61</v>
      </c>
      <c r="E33" s="74" t="s">
        <v>82</v>
      </c>
      <c r="F33" s="74" t="s">
        <v>83</v>
      </c>
      <c r="G33" s="74">
        <v>4</v>
      </c>
      <c r="H33" s="75">
        <v>0.00025752314814814816</v>
      </c>
      <c r="I33" s="75">
        <v>0.00137037037037037</v>
      </c>
      <c r="J33" s="75">
        <v>0.0014918981481481482</v>
      </c>
      <c r="K33" s="75">
        <v>0.0014751157407407406</v>
      </c>
      <c r="L33" s="74"/>
      <c r="M33" s="75">
        <v>0.004594907407407408</v>
      </c>
      <c r="N33" s="47">
        <f>IF(B33="-","-",IF(NOT(O33="L")=TRUE,"-",100-COUNTIF($O$9:O33,"L")+1))</f>
        <v>77</v>
      </c>
      <c r="O33" s="44" t="str">
        <f t="shared" si="0"/>
        <v>L</v>
      </c>
      <c r="P33" s="46"/>
      <c r="Q33" s="87"/>
      <c r="R33" s="82"/>
      <c r="V33" s="46"/>
    </row>
    <row r="34" spans="1:22" ht="15">
      <c r="A34" s="60">
        <v>26</v>
      </c>
      <c r="B34" s="74">
        <v>238</v>
      </c>
      <c r="C34" s="74" t="s">
        <v>121</v>
      </c>
      <c r="D34" s="74" t="s">
        <v>122</v>
      </c>
      <c r="E34" s="74" t="s">
        <v>82</v>
      </c>
      <c r="F34" s="74" t="s">
        <v>83</v>
      </c>
      <c r="G34" s="74">
        <v>4</v>
      </c>
      <c r="H34" s="75">
        <v>0.00030555555555555555</v>
      </c>
      <c r="I34" s="75">
        <v>0.0015144675925925924</v>
      </c>
      <c r="J34" s="75">
        <v>0.0014212962962962964</v>
      </c>
      <c r="K34" s="75">
        <v>0.0013807870370370371</v>
      </c>
      <c r="L34" s="74"/>
      <c r="M34" s="75">
        <v>0.004622106481481481</v>
      </c>
      <c r="N34" s="47">
        <f>IF(B34="-","-",IF(NOT(O34="L")=TRUE,"-",100-COUNTIF($O$9:O34,"L")+1))</f>
        <v>76</v>
      </c>
      <c r="O34" s="44" t="str">
        <f t="shared" si="0"/>
        <v>L</v>
      </c>
      <c r="P34" s="46"/>
      <c r="Q34" s="87"/>
      <c r="R34" s="82"/>
      <c r="V34" s="46"/>
    </row>
    <row r="35" spans="1:22" ht="15">
      <c r="A35" s="60">
        <v>27</v>
      </c>
      <c r="B35" s="74">
        <v>245</v>
      </c>
      <c r="C35" s="74" t="s">
        <v>108</v>
      </c>
      <c r="D35" s="74" t="s">
        <v>54</v>
      </c>
      <c r="E35" s="74" t="s">
        <v>82</v>
      </c>
      <c r="F35" s="74" t="s">
        <v>83</v>
      </c>
      <c r="G35" s="74">
        <v>4</v>
      </c>
      <c r="H35" s="75">
        <v>0.0002905092592592593</v>
      </c>
      <c r="I35" s="75">
        <v>0.0015636574074074075</v>
      </c>
      <c r="J35" s="75">
        <v>0.0014241898148148148</v>
      </c>
      <c r="K35" s="75">
        <v>0.001416087962962963</v>
      </c>
      <c r="L35" s="74"/>
      <c r="M35" s="75">
        <v>0.004694444444444445</v>
      </c>
      <c r="N35" s="47">
        <f>IF(B35="-","-",IF(NOT(O35="L")=TRUE,"-",100-COUNTIF($O$9:O35,"L")+1))</f>
        <v>75</v>
      </c>
      <c r="O35" s="44" t="str">
        <f t="shared" si="0"/>
        <v>L</v>
      </c>
      <c r="P35" s="46"/>
      <c r="Q35" s="82"/>
      <c r="R35" s="82"/>
      <c r="V35" s="46"/>
    </row>
    <row r="36" spans="1:22" ht="15">
      <c r="A36" s="60">
        <v>28</v>
      </c>
      <c r="B36" s="74">
        <v>234</v>
      </c>
      <c r="C36" s="74" t="s">
        <v>258</v>
      </c>
      <c r="D36" s="74" t="s">
        <v>54</v>
      </c>
      <c r="E36" s="74" t="s">
        <v>82</v>
      </c>
      <c r="F36" s="74" t="s">
        <v>83</v>
      </c>
      <c r="G36" s="74">
        <v>4</v>
      </c>
      <c r="H36" s="75">
        <v>0.0003125</v>
      </c>
      <c r="I36" s="75">
        <v>0.0015636574074074075</v>
      </c>
      <c r="J36" s="75">
        <v>0.001435763888888889</v>
      </c>
      <c r="K36" s="75">
        <v>0.0014363425925925926</v>
      </c>
      <c r="L36" s="74"/>
      <c r="M36" s="75">
        <v>0.0047482638888888895</v>
      </c>
      <c r="N36" s="47">
        <f>IF(B36="-","-",IF(NOT(O36="L")=TRUE,"-",100-COUNTIF($O$9:O36,"L")+1))</f>
        <v>74</v>
      </c>
      <c r="O36" s="44" t="str">
        <f t="shared" si="0"/>
        <v>L</v>
      </c>
      <c r="P36" s="46"/>
      <c r="Q36" s="46"/>
      <c r="R36"/>
      <c r="V36" s="46"/>
    </row>
    <row r="37" spans="1:22" ht="15">
      <c r="A37" s="60">
        <v>29</v>
      </c>
      <c r="B37" s="74">
        <v>241</v>
      </c>
      <c r="C37" s="74" t="s">
        <v>147</v>
      </c>
      <c r="D37" s="74" t="s">
        <v>148</v>
      </c>
      <c r="E37" s="74" t="s">
        <v>82</v>
      </c>
      <c r="F37" s="74" t="s">
        <v>114</v>
      </c>
      <c r="G37" s="74">
        <v>4</v>
      </c>
      <c r="H37" s="75">
        <v>0.0002361111111111111</v>
      </c>
      <c r="I37" s="75">
        <v>0.001376736111111111</v>
      </c>
      <c r="J37" s="75">
        <v>0.0014803240740740742</v>
      </c>
      <c r="K37" s="75">
        <v>0.001675925925925926</v>
      </c>
      <c r="L37" s="74"/>
      <c r="M37" s="75">
        <v>0.004769097222222222</v>
      </c>
      <c r="N37" s="47" t="str">
        <f>IF(B37="-","-",IF(NOT(O37="L")=TRUE,"-",100-COUNTIF($O$9:O37,"L")+1))</f>
        <v>-</v>
      </c>
      <c r="O37" s="44" t="str">
        <f t="shared" si="0"/>
        <v>NL</v>
      </c>
      <c r="P37" s="46"/>
      <c r="Q37"/>
      <c r="R37"/>
      <c r="V37" s="46"/>
    </row>
    <row r="38" spans="1:22" ht="15">
      <c r="A38" s="60">
        <v>30</v>
      </c>
      <c r="B38" s="74">
        <v>254</v>
      </c>
      <c r="C38" s="74" t="s">
        <v>149</v>
      </c>
      <c r="D38" s="74" t="s">
        <v>60</v>
      </c>
      <c r="E38" s="74" t="s">
        <v>82</v>
      </c>
      <c r="F38" s="74" t="s">
        <v>83</v>
      </c>
      <c r="G38" s="74">
        <v>4</v>
      </c>
      <c r="H38" s="75">
        <v>0.0002204861111111111</v>
      </c>
      <c r="I38" s="75">
        <v>0.001586226851851852</v>
      </c>
      <c r="J38" s="75">
        <v>0.0016157407407407407</v>
      </c>
      <c r="K38" s="75">
        <v>0.0014554398148148148</v>
      </c>
      <c r="L38" s="74"/>
      <c r="M38" s="75">
        <v>0.004877893518518518</v>
      </c>
      <c r="N38" s="47">
        <f>IF(B38="-","-",IF(NOT(O38="L")=TRUE,"-",100-COUNTIF($O$9:O38,"L")+1))</f>
        <v>73</v>
      </c>
      <c r="O38" s="44" t="str">
        <f t="shared" si="0"/>
        <v>L</v>
      </c>
      <c r="P38" s="46"/>
      <c r="Q38" s="85" t="s">
        <v>52</v>
      </c>
      <c r="R38"/>
      <c r="V38" s="46"/>
    </row>
    <row r="39" spans="1:22" ht="15">
      <c r="A39" s="60">
        <v>31</v>
      </c>
      <c r="B39" s="74">
        <v>214</v>
      </c>
      <c r="C39" s="74" t="s">
        <v>112</v>
      </c>
      <c r="D39" s="74" t="s">
        <v>54</v>
      </c>
      <c r="E39" s="74" t="s">
        <v>82</v>
      </c>
      <c r="F39" s="74" t="s">
        <v>83</v>
      </c>
      <c r="G39" s="74">
        <v>4</v>
      </c>
      <c r="H39" s="75">
        <v>0.0003275462962962963</v>
      </c>
      <c r="I39" s="75">
        <v>0.001616898148148148</v>
      </c>
      <c r="J39" s="75">
        <v>0.0014346064814814814</v>
      </c>
      <c r="K39" s="75">
        <v>0.0015381944444444445</v>
      </c>
      <c r="L39" s="74"/>
      <c r="M39" s="75">
        <v>0.00491724537037037</v>
      </c>
      <c r="N39" s="47">
        <f>IF(B39="-","-",IF(NOT(O39="L")=TRUE,"-",100-COUNTIF($O$9:O39,"L")+1))</f>
        <v>72</v>
      </c>
      <c r="O39" s="44" t="str">
        <f t="shared" si="0"/>
        <v>L</v>
      </c>
      <c r="P39" s="46"/>
      <c r="Q39" s="46" t="s">
        <v>30</v>
      </c>
      <c r="R39"/>
      <c r="V39" s="46"/>
    </row>
    <row r="40" spans="1:22" ht="15">
      <c r="A40" s="60">
        <v>32</v>
      </c>
      <c r="B40" s="74">
        <v>223</v>
      </c>
      <c r="C40" s="74" t="s">
        <v>113</v>
      </c>
      <c r="D40" s="74" t="s">
        <v>87</v>
      </c>
      <c r="E40" s="74" t="s">
        <v>82</v>
      </c>
      <c r="F40" s="74" t="s">
        <v>114</v>
      </c>
      <c r="G40" s="74">
        <v>4</v>
      </c>
      <c r="H40" s="75">
        <v>0.00038425925925925927</v>
      </c>
      <c r="I40" s="75">
        <v>0.0015474537037037039</v>
      </c>
      <c r="J40" s="75">
        <v>0.0014780092592592594</v>
      </c>
      <c r="K40" s="75">
        <v>0.001517361111111111</v>
      </c>
      <c r="L40" s="74"/>
      <c r="M40" s="75">
        <v>0.004927083333333333</v>
      </c>
      <c r="N40" s="47" t="str">
        <f>IF(B40="-","-",IF(NOT(O40="L")=TRUE,"-",100-COUNTIF($O$9:O40,"L")+1))</f>
        <v>-</v>
      </c>
      <c r="O40" s="44" t="str">
        <f t="shared" si="0"/>
        <v>NL</v>
      </c>
      <c r="P40" s="46"/>
      <c r="Q40" s="44" t="s">
        <v>53</v>
      </c>
      <c r="R40"/>
      <c r="V40" s="46"/>
    </row>
    <row r="41" spans="1:22" ht="15">
      <c r="A41" s="60">
        <v>33</v>
      </c>
      <c r="B41" s="74">
        <v>219</v>
      </c>
      <c r="C41" s="74" t="s">
        <v>111</v>
      </c>
      <c r="D41" s="74" t="s">
        <v>60</v>
      </c>
      <c r="E41" s="74" t="s">
        <v>82</v>
      </c>
      <c r="F41" s="74" t="s">
        <v>83</v>
      </c>
      <c r="G41" s="74">
        <v>4</v>
      </c>
      <c r="H41" s="75">
        <v>0.00028761574074074074</v>
      </c>
      <c r="I41" s="75">
        <v>0.0014681712962962964</v>
      </c>
      <c r="J41" s="75">
        <v>0.0014976851851851852</v>
      </c>
      <c r="K41" s="75">
        <v>0.0017077546296296294</v>
      </c>
      <c r="L41" s="74"/>
      <c r="M41" s="75">
        <v>0.004961226851851852</v>
      </c>
      <c r="N41" s="47">
        <f>IF(B41="-","-",IF(NOT(O41="L")=TRUE,"-",100-COUNTIF($O$9:O41,"L")+1))</f>
        <v>71</v>
      </c>
      <c r="O41" s="44" t="str">
        <f t="shared" si="0"/>
        <v>L</v>
      </c>
      <c r="P41" s="46"/>
      <c r="Q41" s="46" t="s">
        <v>33</v>
      </c>
      <c r="R41"/>
      <c r="V41" s="46"/>
    </row>
    <row r="42" spans="1:22" ht="15">
      <c r="A42" s="60">
        <v>34</v>
      </c>
      <c r="B42" s="74">
        <v>217</v>
      </c>
      <c r="C42" s="74" t="s">
        <v>104</v>
      </c>
      <c r="D42" s="74" t="s">
        <v>25</v>
      </c>
      <c r="E42" s="74" t="s">
        <v>82</v>
      </c>
      <c r="F42" s="74" t="s">
        <v>83</v>
      </c>
      <c r="G42" s="74">
        <v>4</v>
      </c>
      <c r="H42" s="75">
        <v>0.0002366898148148148</v>
      </c>
      <c r="I42" s="75">
        <v>0.0015653935185185183</v>
      </c>
      <c r="J42" s="75">
        <v>0.0016793981481481484</v>
      </c>
      <c r="K42" s="75">
        <v>0.001597222222222222</v>
      </c>
      <c r="L42" s="74"/>
      <c r="M42" s="75">
        <v>0.005078703703703704</v>
      </c>
      <c r="N42" s="47">
        <f>IF(B42="-","-",IF(NOT(O42="L")=TRUE,"-",100-COUNTIF($O$9:O42,"L")+1))</f>
        <v>70</v>
      </c>
      <c r="O42" s="44" t="str">
        <f t="shared" si="0"/>
        <v>L</v>
      </c>
      <c r="P42" s="46"/>
      <c r="Q42" s="46" t="s">
        <v>31</v>
      </c>
      <c r="R42"/>
      <c r="V42" s="46"/>
    </row>
    <row r="43" spans="1:22" ht="15">
      <c r="A43" s="60">
        <v>35</v>
      </c>
      <c r="B43" s="74">
        <v>258</v>
      </c>
      <c r="C43" s="74" t="s">
        <v>150</v>
      </c>
      <c r="D43" s="74" t="s">
        <v>50</v>
      </c>
      <c r="E43" s="74" t="s">
        <v>82</v>
      </c>
      <c r="F43" s="74" t="s">
        <v>83</v>
      </c>
      <c r="G43" s="74">
        <v>4</v>
      </c>
      <c r="H43" s="75">
        <v>0.00032870370370370367</v>
      </c>
      <c r="I43" s="75">
        <v>0.0014525462962962964</v>
      </c>
      <c r="J43" s="75">
        <v>0.0016712962962962964</v>
      </c>
      <c r="K43" s="75">
        <v>0.0016637731481481484</v>
      </c>
      <c r="L43" s="74"/>
      <c r="M43" s="75">
        <v>0.005116319444444444</v>
      </c>
      <c r="N43" s="47" t="str">
        <f>IF(B43="-","-",IF(NOT(O43="L")=TRUE,"-",100-COUNTIF($O$9:O43,"L")+1))</f>
        <v>-</v>
      </c>
      <c r="O43" s="44" t="str">
        <f t="shared" si="0"/>
        <v>NL</v>
      </c>
      <c r="P43" s="46"/>
      <c r="Q43" s="46" t="s">
        <v>40</v>
      </c>
      <c r="R43"/>
      <c r="V43" s="46"/>
    </row>
    <row r="44" spans="1:22" ht="15">
      <c r="A44" s="60">
        <v>36</v>
      </c>
      <c r="B44" s="74">
        <v>255</v>
      </c>
      <c r="C44" s="74" t="s">
        <v>151</v>
      </c>
      <c r="D44" s="74" t="s">
        <v>4</v>
      </c>
      <c r="E44" s="74" t="s">
        <v>82</v>
      </c>
      <c r="F44" s="74" t="s">
        <v>83</v>
      </c>
      <c r="G44" s="74">
        <v>4</v>
      </c>
      <c r="H44" s="75">
        <v>0.00036458333333333335</v>
      </c>
      <c r="I44" s="75">
        <v>0.0015856481481481479</v>
      </c>
      <c r="J44" s="75">
        <v>0.0015190972222222222</v>
      </c>
      <c r="K44" s="75">
        <v>0.0016527777777777775</v>
      </c>
      <c r="L44" s="74"/>
      <c r="M44" s="75">
        <v>0.005122106481481482</v>
      </c>
      <c r="N44" s="47">
        <f>IF(B44="-","-",IF(NOT(O44="L")=TRUE,"-",100-COUNTIF($O$9:O44,"L")+1))</f>
        <v>69</v>
      </c>
      <c r="O44" s="44" t="str">
        <f t="shared" si="0"/>
        <v>L</v>
      </c>
      <c r="P44" s="46"/>
      <c r="Q44" s="46" t="s">
        <v>39</v>
      </c>
      <c r="R44"/>
      <c r="V44" s="46"/>
    </row>
    <row r="45" spans="1:22" ht="15">
      <c r="A45" s="60">
        <v>37</v>
      </c>
      <c r="B45" s="74">
        <v>232</v>
      </c>
      <c r="C45" s="74" t="s">
        <v>152</v>
      </c>
      <c r="D45" s="74" t="s">
        <v>4</v>
      </c>
      <c r="E45" s="74" t="s">
        <v>82</v>
      </c>
      <c r="F45" s="74" t="s">
        <v>114</v>
      </c>
      <c r="G45" s="74">
        <v>4</v>
      </c>
      <c r="H45" s="75">
        <v>0.000421875</v>
      </c>
      <c r="I45" s="75">
        <v>0.001616898148148148</v>
      </c>
      <c r="J45" s="75">
        <v>0.001512152777777778</v>
      </c>
      <c r="K45" s="75">
        <v>0.0016197916666666667</v>
      </c>
      <c r="L45" s="74"/>
      <c r="M45" s="75">
        <v>0.005170717592592593</v>
      </c>
      <c r="N45" s="47">
        <f>IF(B45="-","-",IF(NOT(O45="L")=TRUE,"-",100-COUNTIF($O$9:O45,"L")+1))</f>
        <v>68</v>
      </c>
      <c r="O45" s="44" t="str">
        <f t="shared" si="0"/>
        <v>L</v>
      </c>
      <c r="P45" s="46"/>
      <c r="Q45" s="46" t="s">
        <v>41</v>
      </c>
      <c r="R45"/>
      <c r="V45" s="46"/>
    </row>
    <row r="46" spans="1:22" ht="15">
      <c r="A46" s="60">
        <v>38</v>
      </c>
      <c r="B46" s="74">
        <v>239</v>
      </c>
      <c r="C46" s="74" t="s">
        <v>153</v>
      </c>
      <c r="D46" s="74" t="s">
        <v>85</v>
      </c>
      <c r="E46" s="74" t="s">
        <v>82</v>
      </c>
      <c r="F46" s="74" t="s">
        <v>83</v>
      </c>
      <c r="G46" s="74">
        <v>4</v>
      </c>
      <c r="H46" s="75">
        <v>0.0003564814814814815</v>
      </c>
      <c r="I46" s="75">
        <v>0.0016493055555555556</v>
      </c>
      <c r="J46" s="75">
        <v>0.0015688657407407407</v>
      </c>
      <c r="K46" s="75">
        <v>0.001759837962962963</v>
      </c>
      <c r="L46" s="74"/>
      <c r="M46" s="75">
        <v>0.00533449074074074</v>
      </c>
      <c r="N46" s="47" t="str">
        <f>IF(B46="-","-",IF(NOT(O46="L")=TRUE,"-",100-COUNTIF($O$9:O46,"L")+1))</f>
        <v>-</v>
      </c>
      <c r="O46" s="44" t="str">
        <f t="shared" si="0"/>
        <v>NL</v>
      </c>
      <c r="P46" s="46"/>
      <c r="Q46" s="46" t="s">
        <v>72</v>
      </c>
      <c r="R46"/>
      <c r="V46" s="46"/>
    </row>
    <row r="47" spans="1:22" ht="15">
      <c r="A47" s="60">
        <v>39</v>
      </c>
      <c r="B47" s="74">
        <v>235</v>
      </c>
      <c r="C47" s="74" t="s">
        <v>119</v>
      </c>
      <c r="D47" s="74" t="s">
        <v>30</v>
      </c>
      <c r="E47" s="74" t="s">
        <v>82</v>
      </c>
      <c r="F47" s="74" t="s">
        <v>83</v>
      </c>
      <c r="G47" s="74">
        <v>4</v>
      </c>
      <c r="H47" s="75">
        <v>0.00038541666666666667</v>
      </c>
      <c r="I47" s="75">
        <v>0.0016597222222222224</v>
      </c>
      <c r="J47" s="75">
        <v>0.0016903935185185184</v>
      </c>
      <c r="K47" s="75">
        <v>0.001697337962962963</v>
      </c>
      <c r="L47" s="74"/>
      <c r="M47" s="75">
        <v>0.00543287037037037</v>
      </c>
      <c r="N47" s="47">
        <f>IF(B47="-","-",IF(NOT(O47="L")=TRUE,"-",100-COUNTIF($O$9:O47,"L")+1))</f>
        <v>67</v>
      </c>
      <c r="O47" s="44" t="str">
        <f t="shared" si="0"/>
        <v>L</v>
      </c>
      <c r="P47" s="46"/>
      <c r="Q47" s="46" t="s">
        <v>25</v>
      </c>
      <c r="R47"/>
      <c r="V47" s="46"/>
    </row>
    <row r="48" spans="1:22" ht="15">
      <c r="A48" s="60">
        <v>40</v>
      </c>
      <c r="B48" s="74">
        <v>237</v>
      </c>
      <c r="C48" s="74" t="s">
        <v>124</v>
      </c>
      <c r="D48" s="77" t="s">
        <v>54</v>
      </c>
      <c r="E48" s="74" t="s">
        <v>82</v>
      </c>
      <c r="F48" s="74" t="s">
        <v>83</v>
      </c>
      <c r="G48" s="74">
        <v>4</v>
      </c>
      <c r="H48" s="75">
        <v>0.00038483796296296297</v>
      </c>
      <c r="I48" s="75">
        <v>0.0017841435185185185</v>
      </c>
      <c r="J48" s="75">
        <v>0.001620949074074074</v>
      </c>
      <c r="K48" s="75">
        <v>0.0016956018518518518</v>
      </c>
      <c r="L48" s="74"/>
      <c r="M48" s="75">
        <v>0.005485532407407408</v>
      </c>
      <c r="N48" s="47">
        <f>IF(B48="-","-",IF(NOT(O48="L")=TRUE,"-",100-COUNTIF($O$9:O48,"L")+1))</f>
        <v>66</v>
      </c>
      <c r="O48" s="44" t="str">
        <f t="shared" si="0"/>
        <v>L</v>
      </c>
      <c r="P48" s="46"/>
      <c r="Q48" s="46" t="s">
        <v>73</v>
      </c>
      <c r="R48"/>
      <c r="V48" s="46"/>
    </row>
    <row r="49" spans="1:22" ht="15">
      <c r="A49" s="60">
        <v>41</v>
      </c>
      <c r="B49" s="74">
        <v>213</v>
      </c>
      <c r="C49" s="74" t="s">
        <v>127</v>
      </c>
      <c r="D49" s="77" t="s">
        <v>4</v>
      </c>
      <c r="E49" s="74" t="s">
        <v>82</v>
      </c>
      <c r="F49" s="74" t="s">
        <v>83</v>
      </c>
      <c r="G49" s="74">
        <v>4</v>
      </c>
      <c r="H49" s="75">
        <v>0.0003431712962962963</v>
      </c>
      <c r="I49" s="75">
        <v>0.0017100694444444444</v>
      </c>
      <c r="J49" s="75">
        <v>0.0017413194444444444</v>
      </c>
      <c r="K49" s="75">
        <v>0.0019293981481481482</v>
      </c>
      <c r="L49" s="74"/>
      <c r="M49" s="75">
        <v>0.0057239583333333335</v>
      </c>
      <c r="N49" s="47">
        <f>IF(B49="-","-",IF(NOT(O49="L")=TRUE,"-",100-COUNTIF($O$9:O49,"L")+1))</f>
        <v>65</v>
      </c>
      <c r="O49" s="44" t="str">
        <f t="shared" si="0"/>
        <v>L</v>
      </c>
      <c r="P49" s="46"/>
      <c r="Q49" s="46" t="s">
        <v>60</v>
      </c>
      <c r="R49"/>
      <c r="V49" s="46"/>
    </row>
    <row r="50" spans="1:18" ht="15">
      <c r="A50" s="60">
        <v>42</v>
      </c>
      <c r="B50" s="74">
        <v>229</v>
      </c>
      <c r="C50" s="74" t="s">
        <v>123</v>
      </c>
      <c r="D50" s="74" t="s">
        <v>4</v>
      </c>
      <c r="E50" s="74" t="s">
        <v>82</v>
      </c>
      <c r="F50" s="74" t="s">
        <v>83</v>
      </c>
      <c r="G50" s="74">
        <v>4</v>
      </c>
      <c r="H50" s="75">
        <v>0.0004398148148148148</v>
      </c>
      <c r="I50" s="75">
        <v>0.0018715277777777782</v>
      </c>
      <c r="J50" s="75">
        <v>0.0017175925925925926</v>
      </c>
      <c r="K50" s="75">
        <v>0.001744212962962963</v>
      </c>
      <c r="L50" s="74"/>
      <c r="M50" s="75">
        <v>0.005773148148148148</v>
      </c>
      <c r="N50" s="47">
        <f>IF(B50="-","-",IF(NOT(O50="L")=TRUE,"-",100-COUNTIF($O$9:O50,"L")+1))</f>
        <v>64</v>
      </c>
      <c r="O50" s="44" t="str">
        <f t="shared" si="0"/>
        <v>L</v>
      </c>
      <c r="Q50" s="46" t="s">
        <v>58</v>
      </c>
      <c r="R50"/>
    </row>
    <row r="51" spans="1:18" ht="15">
      <c r="A51" s="60">
        <v>43</v>
      </c>
      <c r="B51" s="74">
        <v>247</v>
      </c>
      <c r="C51" s="74" t="s">
        <v>154</v>
      </c>
      <c r="D51" s="74" t="s">
        <v>85</v>
      </c>
      <c r="E51" s="74" t="s">
        <v>82</v>
      </c>
      <c r="F51" s="74" t="s">
        <v>83</v>
      </c>
      <c r="G51" s="74">
        <v>4</v>
      </c>
      <c r="H51" s="75">
        <v>0.0005237268518518518</v>
      </c>
      <c r="I51" s="75">
        <v>0.0018993055555555553</v>
      </c>
      <c r="J51" s="75">
        <v>0.001712962962962963</v>
      </c>
      <c r="K51" s="75">
        <v>0.001773148148148148</v>
      </c>
      <c r="L51" s="74"/>
      <c r="M51" s="75">
        <v>0.0059091435185185184</v>
      </c>
      <c r="N51" s="47" t="str">
        <f>IF(B51="-","-",IF(NOT(O51="L")=TRUE,"-",100-COUNTIF($O$9:O51,"L")+1))</f>
        <v>-</v>
      </c>
      <c r="O51" s="44" t="str">
        <f t="shared" si="0"/>
        <v>NL</v>
      </c>
      <c r="Q51" s="46" t="s">
        <v>77</v>
      </c>
      <c r="R51"/>
    </row>
    <row r="52" spans="1:17" ht="15">
      <c r="A52" s="60">
        <v>44</v>
      </c>
      <c r="B52" s="74">
        <v>216</v>
      </c>
      <c r="C52" s="74" t="s">
        <v>116</v>
      </c>
      <c r="D52" s="74" t="s">
        <v>25</v>
      </c>
      <c r="E52" s="74" t="s">
        <v>82</v>
      </c>
      <c r="F52" s="74" t="s">
        <v>83</v>
      </c>
      <c r="G52" s="74">
        <v>4</v>
      </c>
      <c r="H52" s="75">
        <v>0.000302662037037037</v>
      </c>
      <c r="I52" s="75">
        <v>0.0016689814814814814</v>
      </c>
      <c r="J52" s="75">
        <v>0.0017708333333333332</v>
      </c>
      <c r="K52" s="75">
        <v>0.002197337962962963</v>
      </c>
      <c r="L52" s="74"/>
      <c r="M52" s="75">
        <v>0.0059398148148148144</v>
      </c>
      <c r="N52" s="47">
        <f>IF(B52="-","-",IF(NOT(O52="L")=TRUE,"-",100-COUNTIF($O$9:O52,"L")+1))</f>
        <v>63</v>
      </c>
      <c r="O52" s="44" t="str">
        <f t="shared" si="0"/>
        <v>L</v>
      </c>
      <c r="Q52" s="46" t="s">
        <v>62</v>
      </c>
    </row>
    <row r="53" spans="1:17" ht="15">
      <c r="A53" s="60">
        <v>45</v>
      </c>
      <c r="B53" s="74">
        <v>211</v>
      </c>
      <c r="C53" s="74" t="s">
        <v>125</v>
      </c>
      <c r="D53" s="74" t="s">
        <v>54</v>
      </c>
      <c r="E53" s="74" t="s">
        <v>82</v>
      </c>
      <c r="F53" s="74" t="s">
        <v>114</v>
      </c>
      <c r="G53" s="74">
        <v>4</v>
      </c>
      <c r="H53" s="75">
        <v>0.0003634259259259259</v>
      </c>
      <c r="I53" s="75">
        <v>0.0018599537037037037</v>
      </c>
      <c r="J53" s="75">
        <v>0.0018194444444444445</v>
      </c>
      <c r="K53" s="75">
        <v>0.0019126157407407406</v>
      </c>
      <c r="L53" s="74"/>
      <c r="M53" s="75">
        <v>0.005955439814814815</v>
      </c>
      <c r="N53" s="47">
        <f>IF(B53="-","-",IF(NOT(O53="L")=TRUE,"-",100-COUNTIF($O$9:O53,"L")+1))</f>
        <v>62</v>
      </c>
      <c r="O53" s="44" t="str">
        <f t="shared" si="0"/>
        <v>L</v>
      </c>
      <c r="Q53" s="44" t="s">
        <v>61</v>
      </c>
    </row>
    <row r="54" spans="1:17" ht="15">
      <c r="A54" s="60">
        <v>46</v>
      </c>
      <c r="B54" s="74">
        <v>204</v>
      </c>
      <c r="C54" s="74" t="s">
        <v>230</v>
      </c>
      <c r="D54" s="74" t="s">
        <v>54</v>
      </c>
      <c r="E54" s="74" t="s">
        <v>82</v>
      </c>
      <c r="F54" s="74" t="s">
        <v>83</v>
      </c>
      <c r="G54" s="74">
        <v>3</v>
      </c>
      <c r="H54" s="75">
        <v>0.00047395833333333334</v>
      </c>
      <c r="I54" s="75">
        <v>0.0019212962962962962</v>
      </c>
      <c r="J54" s="75">
        <v>0.0019021990740740742</v>
      </c>
      <c r="K54" s="74"/>
      <c r="L54" s="74"/>
      <c r="M54" s="75">
        <v>0.0042974537037037035</v>
      </c>
      <c r="N54" s="47">
        <f>IF(B54="-","-",IF(NOT(O54="L")=TRUE,"-",100-COUNTIF($O$9:O54,"L")+1))</f>
        <v>61</v>
      </c>
      <c r="O54" s="44" t="str">
        <f t="shared" si="0"/>
        <v>L</v>
      </c>
      <c r="Q54" s="90" t="s">
        <v>122</v>
      </c>
    </row>
    <row r="55" spans="1:15" ht="15">
      <c r="A55" s="60">
        <v>47</v>
      </c>
      <c r="B55" s="74">
        <v>243</v>
      </c>
      <c r="C55" s="74" t="s">
        <v>155</v>
      </c>
      <c r="D55" s="74" t="s">
        <v>148</v>
      </c>
      <c r="E55" s="74" t="s">
        <v>82</v>
      </c>
      <c r="F55" s="74" t="s">
        <v>114</v>
      </c>
      <c r="G55" s="74">
        <v>3</v>
      </c>
      <c r="H55" s="75">
        <v>0.00041956018518518514</v>
      </c>
      <c r="I55" s="75">
        <v>0.001955439814814815</v>
      </c>
      <c r="J55" s="75">
        <v>0.0019513888888888888</v>
      </c>
      <c r="K55" s="74"/>
      <c r="L55" s="74"/>
      <c r="M55" s="75">
        <v>0.004326388888888889</v>
      </c>
      <c r="N55" s="47" t="str">
        <f>IF(B55="-","-",IF(NOT(O55="L")=TRUE,"-",100-COUNTIF($O$9:O55,"L")+1))</f>
        <v>-</v>
      </c>
      <c r="O55" s="44" t="str">
        <f t="shared" si="0"/>
        <v>NL</v>
      </c>
    </row>
    <row r="56" spans="1:15" ht="15">
      <c r="A56" s="60">
        <v>48</v>
      </c>
      <c r="B56" s="74">
        <v>253</v>
      </c>
      <c r="C56" s="74" t="s">
        <v>156</v>
      </c>
      <c r="D56" s="74" t="s">
        <v>25</v>
      </c>
      <c r="E56" s="74" t="s">
        <v>82</v>
      </c>
      <c r="F56" s="74" t="s">
        <v>83</v>
      </c>
      <c r="G56" s="74">
        <v>3</v>
      </c>
      <c r="H56" s="75">
        <v>0.00041898148148148155</v>
      </c>
      <c r="I56" s="75">
        <v>0.0017743055555555552</v>
      </c>
      <c r="J56" s="75">
        <v>0.002148148148148148</v>
      </c>
      <c r="K56" s="74"/>
      <c r="L56" s="74"/>
      <c r="M56" s="75">
        <v>0.004341435185185185</v>
      </c>
      <c r="N56" s="47">
        <f>IF(B56="-","-",IF(NOT(O56="L")=TRUE,"-",100-COUNTIF($O$9:O56,"L")+1))</f>
        <v>60</v>
      </c>
      <c r="O56" s="44" t="str">
        <f t="shared" si="0"/>
        <v>L</v>
      </c>
    </row>
    <row r="57" spans="1:15" ht="15">
      <c r="A57" s="60">
        <v>49</v>
      </c>
      <c r="B57" s="74">
        <v>242</v>
      </c>
      <c r="C57" s="74" t="s">
        <v>157</v>
      </c>
      <c r="D57" s="74" t="s">
        <v>148</v>
      </c>
      <c r="E57" s="74" t="s">
        <v>82</v>
      </c>
      <c r="F57" s="74" t="s">
        <v>114</v>
      </c>
      <c r="G57" s="74">
        <v>3</v>
      </c>
      <c r="H57" s="75">
        <v>0.00041956018518518514</v>
      </c>
      <c r="I57" s="75">
        <v>0.0020509259259259257</v>
      </c>
      <c r="J57" s="75">
        <v>0.001987268518518519</v>
      </c>
      <c r="K57" s="74"/>
      <c r="L57" s="74"/>
      <c r="M57" s="75">
        <v>0.004457754629629629</v>
      </c>
      <c r="N57" s="47" t="str">
        <f>IF(B57="-","-",IF(NOT(O57="L")=TRUE,"-",100-COUNTIF($O$9:O57,"L")+1))</f>
        <v>-</v>
      </c>
      <c r="O57" s="44" t="str">
        <f t="shared" si="0"/>
        <v>NL</v>
      </c>
    </row>
    <row r="58" spans="1:15" ht="15">
      <c r="A58" s="60">
        <v>50</v>
      </c>
      <c r="B58" s="74">
        <v>205</v>
      </c>
      <c r="C58" s="74" t="s">
        <v>158</v>
      </c>
      <c r="D58" s="74" t="s">
        <v>54</v>
      </c>
      <c r="E58" s="74" t="s">
        <v>82</v>
      </c>
      <c r="F58" s="74" t="s">
        <v>83</v>
      </c>
      <c r="G58" s="74">
        <v>3</v>
      </c>
      <c r="H58" s="75">
        <v>0.0005833333333333334</v>
      </c>
      <c r="I58" s="75">
        <v>0.002070023148148148</v>
      </c>
      <c r="J58" s="75">
        <v>0.00216724537037037</v>
      </c>
      <c r="K58" s="74"/>
      <c r="L58" s="74"/>
      <c r="M58" s="75">
        <v>0.004820601851851852</v>
      </c>
      <c r="N58" s="47">
        <f>IF(B58="-","-",IF(NOT(O58="L")=TRUE,"-",100-COUNTIF($O$9:O58,"L")+1))</f>
        <v>59</v>
      </c>
      <c r="O58" s="44" t="str">
        <f t="shared" si="0"/>
        <v>L</v>
      </c>
    </row>
    <row r="59" spans="1:15" ht="15">
      <c r="A59" s="60">
        <v>51</v>
      </c>
      <c r="B59" s="74">
        <v>221</v>
      </c>
      <c r="C59" s="74" t="s">
        <v>159</v>
      </c>
      <c r="D59" s="74" t="s">
        <v>25</v>
      </c>
      <c r="E59" s="74" t="s">
        <v>82</v>
      </c>
      <c r="F59" s="74" t="s">
        <v>114</v>
      </c>
      <c r="G59" s="74">
        <v>3</v>
      </c>
      <c r="H59" s="75">
        <v>0.0004375</v>
      </c>
      <c r="I59" s="75">
        <v>0.0022615740740740743</v>
      </c>
      <c r="J59" s="75">
        <v>0.002238425925925926</v>
      </c>
      <c r="K59" s="74"/>
      <c r="L59" s="74"/>
      <c r="M59" s="75">
        <v>0.0049375</v>
      </c>
      <c r="N59" s="47">
        <f>IF(B59="-","-",IF(NOT(O59="L")=TRUE,"-",100-COUNTIF($O$9:O59,"L")+1))</f>
        <v>58</v>
      </c>
      <c r="O59" s="44" t="str">
        <f t="shared" si="0"/>
        <v>L</v>
      </c>
    </row>
    <row r="60" spans="1:15" ht="15">
      <c r="A60" s="60">
        <v>52</v>
      </c>
      <c r="B60" s="74">
        <v>233</v>
      </c>
      <c r="C60" s="74" t="s">
        <v>160</v>
      </c>
      <c r="D60" s="74" t="s">
        <v>50</v>
      </c>
      <c r="E60" s="74" t="s">
        <v>82</v>
      </c>
      <c r="F60" s="74" t="s">
        <v>83</v>
      </c>
      <c r="G60" s="74">
        <v>3</v>
      </c>
      <c r="H60" s="75">
        <v>0.0005474537037037038</v>
      </c>
      <c r="I60" s="75">
        <v>0.0023043981481481483</v>
      </c>
      <c r="J60" s="75">
        <v>0.0024288194444444444</v>
      </c>
      <c r="K60" s="74"/>
      <c r="L60" s="74"/>
      <c r="M60" s="75">
        <v>0.005280671296296296</v>
      </c>
      <c r="N60" s="47" t="str">
        <f>IF(B60="-","-",IF(NOT(O60="L")=TRUE,"-",100-COUNTIF($O$9:O60,"L")+1))</f>
        <v>-</v>
      </c>
      <c r="O60" s="44" t="str">
        <f aca="true" t="shared" si="1" ref="O60:O67">IF(D60="-","-",IF(D60="Private Member",IF(COUNTIF($R$6:$R$60,C60)=1,"L","NL"),IF(COUNTIF($Q$6:$Q$60,D60)=1,"L","NL")))</f>
        <v>NL</v>
      </c>
    </row>
    <row r="61" spans="1:15" ht="15">
      <c r="A61" s="60">
        <v>53</v>
      </c>
      <c r="B61" s="74">
        <v>231</v>
      </c>
      <c r="C61" s="74" t="s">
        <v>215</v>
      </c>
      <c r="D61" s="74" t="s">
        <v>60</v>
      </c>
      <c r="E61" s="74" t="s">
        <v>82</v>
      </c>
      <c r="F61" s="74" t="s">
        <v>114</v>
      </c>
      <c r="G61" s="74">
        <v>3</v>
      </c>
      <c r="H61" s="75">
        <v>0.0005138888888888889</v>
      </c>
      <c r="I61" s="75">
        <v>0.0025775462962962965</v>
      </c>
      <c r="J61" s="75">
        <v>0.002314236111111111</v>
      </c>
      <c r="K61" s="74"/>
      <c r="L61" s="74"/>
      <c r="M61" s="75">
        <v>0.0054056712962962964</v>
      </c>
      <c r="N61" s="47">
        <f>IF(B61="-","-",IF(NOT(O61="L")=TRUE,"-",100-COUNTIF($O$9:O61,"L")+1))</f>
        <v>57</v>
      </c>
      <c r="O61" s="44" t="str">
        <f t="shared" si="1"/>
        <v>L</v>
      </c>
    </row>
    <row r="62" spans="1:15" ht="15">
      <c r="A62" s="60">
        <v>54</v>
      </c>
      <c r="B62" s="74">
        <v>257</v>
      </c>
      <c r="C62" s="74" t="s">
        <v>161</v>
      </c>
      <c r="D62" s="74" t="s">
        <v>62</v>
      </c>
      <c r="E62" s="74" t="s">
        <v>82</v>
      </c>
      <c r="F62" s="74" t="s">
        <v>83</v>
      </c>
      <c r="G62" s="74">
        <v>3</v>
      </c>
      <c r="H62" s="75">
        <v>0.0005798611111111112</v>
      </c>
      <c r="I62" s="75">
        <v>0.0023269675925925927</v>
      </c>
      <c r="J62" s="75">
        <v>0.002538773148148148</v>
      </c>
      <c r="K62" s="74"/>
      <c r="L62" s="74"/>
      <c r="M62" s="75">
        <v>0.005445601851851852</v>
      </c>
      <c r="N62" s="47">
        <f>IF(B62="-","-",IF(NOT(O62="L")=TRUE,"-",100-COUNTIF($O$9:O62,"L")+1))</f>
        <v>56</v>
      </c>
      <c r="O62" s="44" t="str">
        <f t="shared" si="1"/>
        <v>L</v>
      </c>
    </row>
    <row r="63" spans="1:15" ht="15">
      <c r="A63" s="60">
        <v>55</v>
      </c>
      <c r="B63" s="74">
        <v>259</v>
      </c>
      <c r="C63" s="74" t="s">
        <v>162</v>
      </c>
      <c r="D63" s="74" t="s">
        <v>50</v>
      </c>
      <c r="E63" s="74" t="s">
        <v>82</v>
      </c>
      <c r="F63" s="74" t="s">
        <v>83</v>
      </c>
      <c r="G63" s="74">
        <v>3</v>
      </c>
      <c r="H63" s="75">
        <v>0.0006215277777777778</v>
      </c>
      <c r="I63" s="75">
        <v>0.002730902777777778</v>
      </c>
      <c r="J63" s="75">
        <v>0.002445023148148148</v>
      </c>
      <c r="K63" s="74"/>
      <c r="L63" s="74"/>
      <c r="M63" s="75">
        <v>0.005797453703703703</v>
      </c>
      <c r="N63" s="47" t="str">
        <f>IF(B63="-","-",IF(NOT(O63="L")=TRUE,"-",100-COUNTIF($O$9:O63,"L")+1))</f>
        <v>-</v>
      </c>
      <c r="O63" s="44" t="str">
        <f t="shared" si="1"/>
        <v>NL</v>
      </c>
    </row>
    <row r="64" spans="1:15" ht="15">
      <c r="A64" s="60">
        <v>56</v>
      </c>
      <c r="B64" s="74">
        <v>246</v>
      </c>
      <c r="C64" s="74" t="s">
        <v>132</v>
      </c>
      <c r="D64" s="74" t="s">
        <v>54</v>
      </c>
      <c r="E64" s="74" t="s">
        <v>82</v>
      </c>
      <c r="F64" s="74" t="s">
        <v>83</v>
      </c>
      <c r="G64" s="74">
        <v>3</v>
      </c>
      <c r="H64" s="75">
        <v>0.0006302083333333334</v>
      </c>
      <c r="I64" s="75">
        <v>0.0025891203703703705</v>
      </c>
      <c r="J64" s="75">
        <v>0.0027355324074074074</v>
      </c>
      <c r="K64" s="74"/>
      <c r="L64" s="74"/>
      <c r="M64" s="75">
        <v>0.005954861111111111</v>
      </c>
      <c r="N64" s="47">
        <f>IF(B64="-","-",IF(NOT(O64="L")=TRUE,"-",100-COUNTIF($O$9:O64,"L")+1))</f>
        <v>55</v>
      </c>
      <c r="O64" s="44" t="str">
        <f t="shared" si="1"/>
        <v>L</v>
      </c>
    </row>
    <row r="65" spans="1:15" ht="15">
      <c r="A65" s="60">
        <v>57</v>
      </c>
      <c r="B65" s="74">
        <v>236</v>
      </c>
      <c r="C65" s="74" t="s">
        <v>167</v>
      </c>
      <c r="D65" s="74" t="s">
        <v>54</v>
      </c>
      <c r="E65" s="74" t="s">
        <v>82</v>
      </c>
      <c r="F65" s="74" t="s">
        <v>83</v>
      </c>
      <c r="G65" s="74">
        <v>3</v>
      </c>
      <c r="H65" s="75">
        <v>0.000818287037037037</v>
      </c>
      <c r="I65" s="75">
        <v>0.002784722222222222</v>
      </c>
      <c r="J65" s="75">
        <v>0.0024895833333333332</v>
      </c>
      <c r="K65" s="74"/>
      <c r="L65" s="74"/>
      <c r="M65" s="75">
        <v>0.006092592592592593</v>
      </c>
      <c r="N65" s="47">
        <f>IF(B65="-","-",IF(NOT(O65="L")=TRUE,"-",100-COUNTIF($O$9:O65,"L")+1))</f>
        <v>54</v>
      </c>
      <c r="O65" s="44" t="str">
        <f t="shared" si="1"/>
        <v>L</v>
      </c>
    </row>
    <row r="66" spans="1:15" ht="15">
      <c r="A66" s="60">
        <v>58</v>
      </c>
      <c r="B66" s="74">
        <v>252</v>
      </c>
      <c r="C66" s="74" t="s">
        <v>163</v>
      </c>
      <c r="D66" s="74" t="s">
        <v>25</v>
      </c>
      <c r="E66" s="74" t="s">
        <v>82</v>
      </c>
      <c r="F66" s="74" t="s">
        <v>83</v>
      </c>
      <c r="G66" s="74">
        <v>3</v>
      </c>
      <c r="H66" s="75">
        <v>0.0004907407407407407</v>
      </c>
      <c r="I66" s="75">
        <v>0.002711226851851852</v>
      </c>
      <c r="J66" s="75">
        <v>0.002923611111111111</v>
      </c>
      <c r="K66" s="74"/>
      <c r="L66" s="74"/>
      <c r="M66" s="75">
        <v>0.006125578703703703</v>
      </c>
      <c r="N66" s="47">
        <f>IF(B66="-","-",IF(NOT(O66="L")=TRUE,"-",100-COUNTIF($O$9:O66,"L")+1))</f>
        <v>53</v>
      </c>
      <c r="O66" s="44" t="str">
        <f t="shared" si="1"/>
        <v>L</v>
      </c>
    </row>
    <row r="67" spans="1:15" ht="15.75" thickBot="1">
      <c r="A67" s="67">
        <v>59</v>
      </c>
      <c r="B67" s="72">
        <v>256</v>
      </c>
      <c r="C67" s="72" t="s">
        <v>164</v>
      </c>
      <c r="D67" s="72" t="s">
        <v>4</v>
      </c>
      <c r="E67" s="72" t="s">
        <v>82</v>
      </c>
      <c r="F67" s="72" t="s">
        <v>114</v>
      </c>
      <c r="G67" s="72">
        <v>2</v>
      </c>
      <c r="H67" s="73">
        <v>0.0004942129629629629</v>
      </c>
      <c r="I67" s="73">
        <v>0.004126157407407407</v>
      </c>
      <c r="J67" s="72"/>
      <c r="K67" s="72"/>
      <c r="L67" s="72"/>
      <c r="M67" s="73">
        <v>0.00462037037037037</v>
      </c>
      <c r="N67" s="53">
        <f>IF(B67="-","-",IF(NOT(O67="L")=TRUE,"-",100-COUNTIF($O$9:O67,"L")+1))</f>
        <v>52</v>
      </c>
      <c r="O67" s="44" t="str">
        <f t="shared" si="1"/>
        <v>L</v>
      </c>
    </row>
  </sheetData>
  <sheetProtection/>
  <mergeCells count="6">
    <mergeCell ref="A1:O1"/>
    <mergeCell ref="A2:O2"/>
    <mergeCell ref="A3:O3"/>
    <mergeCell ref="A4:O4"/>
    <mergeCell ref="A5:O5"/>
    <mergeCell ref="A6:O6"/>
  </mergeCells>
  <dataValidations count="1">
    <dataValidation allowBlank="1" showInputMessage="1" showErrorMessage="1" prompt="Enter the names of all Private Members, for all categories of rider." sqref="R8"/>
  </dataValidations>
  <hyperlinks>
    <hyperlink ref="S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4" width="8.7109375" style="44" customWidth="1"/>
    <col min="15" max="15" width="11.421875" style="45" customWidth="1"/>
    <col min="16" max="17" width="8.8515625" style="44" hidden="1" customWidth="1"/>
    <col min="18" max="18" width="22.421875" style="44" hidden="1" customWidth="1"/>
    <col min="19" max="19" width="30.8515625" style="44" hidden="1" customWidth="1"/>
    <col min="20" max="20" width="15.28125" style="44" customWidth="1"/>
    <col min="21" max="21" width="17.421875" style="44" bestFit="1" customWidth="1"/>
    <col min="22" max="25" width="9.140625" style="44" customWidth="1"/>
  </cols>
  <sheetData>
    <row r="1" spans="1:20" ht="22.5">
      <c r="A1" s="206" t="s">
        <v>184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T1" s="81" t="s">
        <v>37</v>
      </c>
    </row>
    <row r="2" spans="1:16" ht="19.5">
      <c r="A2" s="207" t="s">
        <v>185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ht="15.75">
      <c r="A3" s="208" t="s">
        <v>48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15.75">
      <c r="A4" s="209">
        <v>42266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ht="13.5" thickBot="1">
      <c r="A6" s="210" t="s">
        <v>188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5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9" t="s">
        <v>1</v>
      </c>
    </row>
    <row r="8" spans="1:23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186</v>
      </c>
      <c r="M8" s="66" t="s">
        <v>187</v>
      </c>
      <c r="N8" s="66" t="s">
        <v>71</v>
      </c>
      <c r="O8" s="48" t="s">
        <v>3</v>
      </c>
      <c r="P8" s="44" t="s">
        <v>43</v>
      </c>
      <c r="Q8" s="46"/>
      <c r="R8" s="83" t="s">
        <v>44</v>
      </c>
      <c r="S8" s="84" t="s">
        <v>45</v>
      </c>
      <c r="T8" s="46"/>
      <c r="U8" s="46"/>
      <c r="V8" s="46"/>
      <c r="W8" s="46"/>
    </row>
    <row r="9" spans="1:23" ht="15" customHeight="1" thickTop="1">
      <c r="A9" s="60">
        <v>1</v>
      </c>
      <c r="B9" s="77">
        <v>225</v>
      </c>
      <c r="C9" s="77" t="s">
        <v>86</v>
      </c>
      <c r="D9" s="77" t="s">
        <v>87</v>
      </c>
      <c r="E9" s="77" t="s">
        <v>189</v>
      </c>
      <c r="F9" s="77" t="s">
        <v>83</v>
      </c>
      <c r="G9" s="70">
        <v>6</v>
      </c>
      <c r="H9" s="78">
        <v>0.00013310185185185186</v>
      </c>
      <c r="I9" s="78">
        <v>0.0010202546296296296</v>
      </c>
      <c r="J9" s="78">
        <v>0.0011597222222222221</v>
      </c>
      <c r="K9" s="78">
        <v>0.0011521990740740741</v>
      </c>
      <c r="L9" s="78">
        <v>0.001179398148148148</v>
      </c>
      <c r="M9" s="78">
        <v>0.001095486111111111</v>
      </c>
      <c r="N9" s="78">
        <v>0.005740162037037037</v>
      </c>
      <c r="O9" s="47" t="str">
        <f>IF(B9="-","-",IF(NOT(P9="L")=TRUE,"-",100-COUNTIF($P$9:P9,"L")+1))</f>
        <v>-</v>
      </c>
      <c r="P9" s="44" t="str">
        <f>IF(D9="-","-",IF(D9="Private Member",IF(COUNTIF($S$6:$S$60,C9)=1,"L","NL"),IF(COUNTIF($R$6:$R$60,D9)=1,"L","NL")))</f>
        <v>NL</v>
      </c>
      <c r="Q9" s="46"/>
      <c r="R9" s="89" t="s">
        <v>170</v>
      </c>
      <c r="S9" s="88" t="s">
        <v>171</v>
      </c>
      <c r="W9" s="46"/>
    </row>
    <row r="10" spans="1:23" ht="15" customHeight="1">
      <c r="A10" s="60">
        <v>2</v>
      </c>
      <c r="B10" s="77">
        <v>216</v>
      </c>
      <c r="C10" s="77" t="s">
        <v>84</v>
      </c>
      <c r="D10" s="77" t="s">
        <v>54</v>
      </c>
      <c r="E10" s="77" t="s">
        <v>189</v>
      </c>
      <c r="F10" s="77" t="s">
        <v>83</v>
      </c>
      <c r="G10" s="70">
        <v>6</v>
      </c>
      <c r="H10" s="78">
        <v>0.00015625</v>
      </c>
      <c r="I10" s="78">
        <v>0.0010405092592592593</v>
      </c>
      <c r="J10" s="78">
        <v>0.0011145833333333333</v>
      </c>
      <c r="K10" s="78">
        <v>0.0011568287037037038</v>
      </c>
      <c r="L10" s="78">
        <v>0.0011493055555555555</v>
      </c>
      <c r="M10" s="78">
        <v>0.0011296296296296295</v>
      </c>
      <c r="N10" s="78">
        <v>0.0057471064814814815</v>
      </c>
      <c r="O10" s="47">
        <f>IF(B10="-","-",IF(NOT(P10="L")=TRUE,"-",100-COUNTIF($P$9:P10,"L")+1))</f>
        <v>100</v>
      </c>
      <c r="P10" s="44" t="str">
        <f aca="true" t="shared" si="0" ref="P10:P67">IF(D10="-","-",IF(D10="Private Member",IF(COUNTIF($S$6:$S$60,C10)=1,"L","NL"),IF(COUNTIF($R$6:$R$60,D10)=1,"L","NL")))</f>
        <v>L</v>
      </c>
      <c r="Q10" s="46"/>
      <c r="R10" s="89" t="s">
        <v>4</v>
      </c>
      <c r="S10" s="88" t="s">
        <v>172</v>
      </c>
      <c r="W10" s="46"/>
    </row>
    <row r="11" spans="1:23" ht="15" customHeight="1">
      <c r="A11" s="60">
        <v>3</v>
      </c>
      <c r="B11" s="77">
        <v>268</v>
      </c>
      <c r="C11" s="77" t="s">
        <v>213</v>
      </c>
      <c r="D11" s="77" t="s">
        <v>190</v>
      </c>
      <c r="E11" s="77" t="s">
        <v>189</v>
      </c>
      <c r="F11" s="77" t="s">
        <v>83</v>
      </c>
      <c r="G11" s="70">
        <v>6</v>
      </c>
      <c r="H11" s="78">
        <v>0.00016087962962962963</v>
      </c>
      <c r="I11" s="78">
        <v>0.0010873842592592593</v>
      </c>
      <c r="J11" s="78">
        <v>0.0011556712962962964</v>
      </c>
      <c r="K11" s="78">
        <v>0.001144675925925926</v>
      </c>
      <c r="L11" s="78">
        <v>0.001175925925925926</v>
      </c>
      <c r="M11" s="78">
        <v>0.0011365740740740741</v>
      </c>
      <c r="N11" s="78">
        <v>0.005861111111111111</v>
      </c>
      <c r="O11" s="47" t="str">
        <f>IF(B11="-","-",IF(NOT(P11="L")=TRUE,"-",100-COUNTIF($P$9:P11,"L")+1))</f>
        <v>-</v>
      </c>
      <c r="P11" s="44" t="str">
        <f t="shared" si="0"/>
        <v>NL</v>
      </c>
      <c r="Q11" s="46"/>
      <c r="R11" s="89" t="s">
        <v>54</v>
      </c>
      <c r="S11" s="88" t="s">
        <v>63</v>
      </c>
      <c r="W11" s="46"/>
    </row>
    <row r="12" spans="1:23" ht="15" customHeight="1">
      <c r="A12" s="60">
        <v>4</v>
      </c>
      <c r="B12" s="77">
        <v>234</v>
      </c>
      <c r="C12" s="77" t="s">
        <v>94</v>
      </c>
      <c r="D12" s="77" t="s">
        <v>54</v>
      </c>
      <c r="E12" s="77" t="s">
        <v>189</v>
      </c>
      <c r="F12" s="77" t="s">
        <v>83</v>
      </c>
      <c r="G12" s="70">
        <v>6</v>
      </c>
      <c r="H12" s="78">
        <v>0.00016087962962962963</v>
      </c>
      <c r="I12" s="78">
        <v>0.0011307870370370371</v>
      </c>
      <c r="J12" s="78">
        <v>0.0012430555555555556</v>
      </c>
      <c r="K12" s="78">
        <v>0.0012042824074074074</v>
      </c>
      <c r="L12" s="78">
        <v>0.0012060185185185186</v>
      </c>
      <c r="M12" s="78">
        <v>0.0012488425925925926</v>
      </c>
      <c r="N12" s="78">
        <v>0.006193865740740742</v>
      </c>
      <c r="O12" s="47">
        <f>IF(B12="-","-",IF(NOT(P12="L")=TRUE,"-",100-COUNTIF($P$9:P12,"L")+1))</f>
        <v>99</v>
      </c>
      <c r="P12" s="44" t="str">
        <f t="shared" si="0"/>
        <v>L</v>
      </c>
      <c r="Q12" s="46"/>
      <c r="R12" s="89" t="s">
        <v>56</v>
      </c>
      <c r="S12" s="88" t="s">
        <v>173</v>
      </c>
      <c r="W12" s="46"/>
    </row>
    <row r="13" spans="1:23" ht="15" customHeight="1">
      <c r="A13" s="60">
        <v>5</v>
      </c>
      <c r="B13" s="77">
        <v>206</v>
      </c>
      <c r="C13" s="77" t="s">
        <v>81</v>
      </c>
      <c r="D13" s="77" t="s">
        <v>54</v>
      </c>
      <c r="E13" s="77" t="s">
        <v>189</v>
      </c>
      <c r="F13" s="77" t="s">
        <v>83</v>
      </c>
      <c r="G13" s="70">
        <v>6</v>
      </c>
      <c r="H13" s="78">
        <v>0.00012557870370370368</v>
      </c>
      <c r="I13" s="78">
        <v>0.0012465277777777776</v>
      </c>
      <c r="J13" s="78">
        <v>0.0011828703703703704</v>
      </c>
      <c r="K13" s="78">
        <v>0.0011724537037037035</v>
      </c>
      <c r="L13" s="78">
        <v>0.0012199074074074074</v>
      </c>
      <c r="M13" s="78">
        <v>0.001355902777777778</v>
      </c>
      <c r="N13" s="78">
        <v>0.00630324074074074</v>
      </c>
      <c r="O13" s="47">
        <f>IF(B13="-","-",IF(NOT(P13="L")=TRUE,"-",100-COUNTIF($P$9:P13,"L")+1))</f>
        <v>98</v>
      </c>
      <c r="P13" s="44" t="str">
        <f t="shared" si="0"/>
        <v>L</v>
      </c>
      <c r="Q13" s="46"/>
      <c r="R13" s="89" t="s">
        <v>174</v>
      </c>
      <c r="S13" s="88" t="s">
        <v>175</v>
      </c>
      <c r="W13" s="46"/>
    </row>
    <row r="14" spans="1:23" ht="15" customHeight="1">
      <c r="A14" s="60">
        <v>6</v>
      </c>
      <c r="B14" s="77">
        <v>203</v>
      </c>
      <c r="C14" s="77" t="s">
        <v>89</v>
      </c>
      <c r="D14" s="77" t="s">
        <v>54</v>
      </c>
      <c r="E14" s="77" t="s">
        <v>189</v>
      </c>
      <c r="F14" s="77" t="s">
        <v>83</v>
      </c>
      <c r="G14" s="70">
        <v>6</v>
      </c>
      <c r="H14" s="78">
        <v>0.00016956018518518516</v>
      </c>
      <c r="I14" s="78">
        <v>0.0011238425925925927</v>
      </c>
      <c r="J14" s="78">
        <v>0.001325810185185185</v>
      </c>
      <c r="K14" s="78">
        <v>0.0012951388888888889</v>
      </c>
      <c r="L14" s="78">
        <v>0.00128125</v>
      </c>
      <c r="M14" s="78">
        <v>0.0012748842592592592</v>
      </c>
      <c r="N14" s="78">
        <v>0.006470486111111112</v>
      </c>
      <c r="O14" s="47">
        <f>IF(B14="-","-",IF(NOT(P14="L")=TRUE,"-",100-COUNTIF($P$9:P14,"L")+1))</f>
        <v>97</v>
      </c>
      <c r="P14" s="44" t="str">
        <f t="shared" si="0"/>
        <v>L</v>
      </c>
      <c r="Q14" s="46"/>
      <c r="R14" s="89" t="s">
        <v>74</v>
      </c>
      <c r="S14" s="88" t="s">
        <v>176</v>
      </c>
      <c r="W14" s="46"/>
    </row>
    <row r="15" spans="1:23" ht="15" customHeight="1">
      <c r="A15" s="60">
        <v>7</v>
      </c>
      <c r="B15" s="77">
        <v>220</v>
      </c>
      <c r="C15" s="77" t="s">
        <v>214</v>
      </c>
      <c r="D15" s="77" t="s">
        <v>60</v>
      </c>
      <c r="E15" s="77" t="s">
        <v>189</v>
      </c>
      <c r="F15" s="77" t="s">
        <v>83</v>
      </c>
      <c r="G15" s="70">
        <v>6</v>
      </c>
      <c r="H15" s="78">
        <v>0.00014062500000000002</v>
      </c>
      <c r="I15" s="78">
        <v>0.0011412037037037037</v>
      </c>
      <c r="J15" s="78">
        <v>0.0012864583333333332</v>
      </c>
      <c r="K15" s="78">
        <v>0.001355902777777778</v>
      </c>
      <c r="L15" s="78">
        <v>0.001258101851851852</v>
      </c>
      <c r="M15" s="78">
        <v>0.0013194444444444443</v>
      </c>
      <c r="N15" s="78">
        <v>0.006501736111111112</v>
      </c>
      <c r="O15" s="47">
        <f>IF(B15="-","-",IF(NOT(P15="L")=TRUE,"-",100-COUNTIF($P$9:P15,"L")+1))</f>
        <v>96</v>
      </c>
      <c r="P15" s="44" t="str">
        <f t="shared" si="0"/>
        <v>L</v>
      </c>
      <c r="Q15" s="46"/>
      <c r="R15" s="89" t="s">
        <v>36</v>
      </c>
      <c r="S15" s="88" t="s">
        <v>177</v>
      </c>
      <c r="W15" s="46"/>
    </row>
    <row r="16" spans="1:23" ht="15" customHeight="1">
      <c r="A16" s="60">
        <v>8</v>
      </c>
      <c r="B16" s="77">
        <v>230</v>
      </c>
      <c r="C16" s="77" t="s">
        <v>93</v>
      </c>
      <c r="D16" s="77" t="s">
        <v>4</v>
      </c>
      <c r="E16" s="77" t="s">
        <v>189</v>
      </c>
      <c r="F16" s="77" t="s">
        <v>83</v>
      </c>
      <c r="G16" s="70">
        <v>6</v>
      </c>
      <c r="H16" s="78">
        <v>0.000134837962962963</v>
      </c>
      <c r="I16" s="78">
        <v>0.0011273148148148147</v>
      </c>
      <c r="J16" s="78">
        <v>0.0013211805555555555</v>
      </c>
      <c r="K16" s="78">
        <v>0.0013883101851851851</v>
      </c>
      <c r="L16" s="78">
        <v>0.0012864583333333332</v>
      </c>
      <c r="M16" s="78">
        <v>0.001285300925925926</v>
      </c>
      <c r="N16" s="78">
        <v>0.006543402777777777</v>
      </c>
      <c r="O16" s="47">
        <f>IF(B16="-","-",IF(NOT(P16="L")=TRUE,"-",100-COUNTIF($P$9:P16,"L")+1))</f>
        <v>95</v>
      </c>
      <c r="P16" s="44" t="str">
        <f t="shared" si="0"/>
        <v>L</v>
      </c>
      <c r="Q16" s="46"/>
      <c r="R16" s="89" t="s">
        <v>46</v>
      </c>
      <c r="S16" s="87"/>
      <c r="W16" s="46"/>
    </row>
    <row r="17" spans="1:23" ht="15" customHeight="1">
      <c r="A17" s="60">
        <v>9</v>
      </c>
      <c r="B17" s="77">
        <v>219</v>
      </c>
      <c r="C17" s="77" t="s">
        <v>91</v>
      </c>
      <c r="D17" s="77" t="s">
        <v>4</v>
      </c>
      <c r="E17" s="77" t="s">
        <v>189</v>
      </c>
      <c r="F17" s="77" t="s">
        <v>83</v>
      </c>
      <c r="G17" s="70">
        <v>6</v>
      </c>
      <c r="H17" s="78">
        <v>0.0001394675925925926</v>
      </c>
      <c r="I17" s="78">
        <v>0.0010734953703703703</v>
      </c>
      <c r="J17" s="78">
        <v>0.0014114583333333334</v>
      </c>
      <c r="K17" s="78">
        <v>0.001357638888888889</v>
      </c>
      <c r="L17" s="78">
        <v>0.0013107638888888889</v>
      </c>
      <c r="M17" s="78">
        <v>0.001271412037037037</v>
      </c>
      <c r="N17" s="78">
        <v>0.006564236111111111</v>
      </c>
      <c r="O17" s="47">
        <f>IF(B17="-","-",IF(NOT(P17="L")=TRUE,"-",100-COUNTIF($P$9:P17,"L")+1))</f>
        <v>94</v>
      </c>
      <c r="P17" s="44" t="str">
        <f t="shared" si="0"/>
        <v>L</v>
      </c>
      <c r="Q17" s="46"/>
      <c r="R17" s="89" t="s">
        <v>178</v>
      </c>
      <c r="S17" s="87"/>
      <c r="W17" s="46"/>
    </row>
    <row r="18" spans="1:23" ht="15" customHeight="1">
      <c r="A18" s="60">
        <v>10</v>
      </c>
      <c r="B18" s="77">
        <v>266</v>
      </c>
      <c r="C18" s="77" t="s">
        <v>90</v>
      </c>
      <c r="D18" s="77" t="s">
        <v>25</v>
      </c>
      <c r="E18" s="77" t="s">
        <v>189</v>
      </c>
      <c r="F18" s="77" t="s">
        <v>83</v>
      </c>
      <c r="G18" s="70">
        <v>6</v>
      </c>
      <c r="H18" s="78">
        <v>0.00012094907407407406</v>
      </c>
      <c r="I18" s="78">
        <v>0.0014722222222222222</v>
      </c>
      <c r="J18" s="78">
        <v>0.0012667824074074074</v>
      </c>
      <c r="K18" s="78">
        <v>0.0012905092592592593</v>
      </c>
      <c r="L18" s="78">
        <v>0.0012042824074074074</v>
      </c>
      <c r="M18" s="78">
        <v>0.0012471064814814816</v>
      </c>
      <c r="N18" s="78">
        <v>0.006601851851851852</v>
      </c>
      <c r="O18" s="47">
        <f>IF(B18="-","-",IF(NOT(P18="L")=TRUE,"-",100-COUNTIF($P$9:P18,"L")+1))</f>
        <v>93</v>
      </c>
      <c r="P18" s="44" t="str">
        <f t="shared" si="0"/>
        <v>L</v>
      </c>
      <c r="Q18" s="46"/>
      <c r="R18" s="89" t="s">
        <v>179</v>
      </c>
      <c r="S18" s="87"/>
      <c r="W18" s="46"/>
    </row>
    <row r="19" spans="1:23" ht="15" customHeight="1">
      <c r="A19" s="60">
        <v>11</v>
      </c>
      <c r="B19" s="77">
        <v>235</v>
      </c>
      <c r="C19" s="77" t="s">
        <v>191</v>
      </c>
      <c r="D19" s="77" t="s">
        <v>192</v>
      </c>
      <c r="E19" s="77" t="s">
        <v>189</v>
      </c>
      <c r="F19" s="77" t="s">
        <v>83</v>
      </c>
      <c r="G19" s="70">
        <v>6</v>
      </c>
      <c r="H19" s="78">
        <v>0.0001394675925925926</v>
      </c>
      <c r="I19" s="78">
        <v>0.0012858796296296297</v>
      </c>
      <c r="J19" s="78">
        <v>0.001396990740740741</v>
      </c>
      <c r="K19" s="78">
        <v>0.0013530092592592593</v>
      </c>
      <c r="L19" s="78">
        <v>0.0013622685185185185</v>
      </c>
      <c r="M19" s="78">
        <v>0.001261574074074074</v>
      </c>
      <c r="N19" s="78">
        <v>0.006799189814814814</v>
      </c>
      <c r="O19" s="47" t="str">
        <f>IF(B19="-","-",IF(NOT(P19="L")=TRUE,"-",100-COUNTIF($P$9:P19,"L")+1))</f>
        <v>-</v>
      </c>
      <c r="P19" s="44" t="str">
        <f t="shared" si="0"/>
        <v>NL</v>
      </c>
      <c r="Q19" s="46"/>
      <c r="R19" s="89" t="s">
        <v>180</v>
      </c>
      <c r="S19" s="87"/>
      <c r="W19" s="46"/>
    </row>
    <row r="20" spans="1:23" ht="15" customHeight="1">
      <c r="A20" s="60">
        <v>12</v>
      </c>
      <c r="B20" s="77">
        <v>208</v>
      </c>
      <c r="C20" s="77" t="s">
        <v>92</v>
      </c>
      <c r="D20" s="77" t="s">
        <v>183</v>
      </c>
      <c r="E20" s="77" t="s">
        <v>189</v>
      </c>
      <c r="F20" s="77" t="s">
        <v>83</v>
      </c>
      <c r="G20" s="70">
        <v>6</v>
      </c>
      <c r="H20" s="78">
        <v>0.00019212962962962963</v>
      </c>
      <c r="I20" s="78">
        <v>0.0012378472222222224</v>
      </c>
      <c r="J20" s="78">
        <v>0.0013269675925925925</v>
      </c>
      <c r="K20" s="78">
        <v>0.0013726851851851851</v>
      </c>
      <c r="L20" s="78">
        <v>0.0013449074074074075</v>
      </c>
      <c r="M20" s="78">
        <v>0.0013877314814814813</v>
      </c>
      <c r="N20" s="78">
        <v>0.0068622685185185175</v>
      </c>
      <c r="O20" s="47">
        <f>IF(B20="-","-",IF(NOT(P20="L")=TRUE,"-",100-COUNTIF($P$9:P20,"L")+1))</f>
        <v>92</v>
      </c>
      <c r="P20" s="44" t="str">
        <f t="shared" si="0"/>
        <v>L</v>
      </c>
      <c r="Q20" s="46"/>
      <c r="R20" s="89" t="s">
        <v>49</v>
      </c>
      <c r="S20" s="87"/>
      <c r="W20" s="46"/>
    </row>
    <row r="21" spans="1:23" ht="15" customHeight="1">
      <c r="A21" s="60">
        <v>13</v>
      </c>
      <c r="B21" s="77">
        <v>204</v>
      </c>
      <c r="C21" s="77" t="s">
        <v>110</v>
      </c>
      <c r="D21" s="77" t="s">
        <v>25</v>
      </c>
      <c r="E21" s="77" t="s">
        <v>189</v>
      </c>
      <c r="F21" s="77" t="s">
        <v>83</v>
      </c>
      <c r="G21" s="70">
        <v>6</v>
      </c>
      <c r="H21" s="78">
        <v>0.00018749999999999998</v>
      </c>
      <c r="I21" s="78">
        <v>0.0012552083333333334</v>
      </c>
      <c r="J21" s="78">
        <v>0.0013125</v>
      </c>
      <c r="K21" s="78">
        <v>0.0014745370370370372</v>
      </c>
      <c r="L21" s="78">
        <v>0.0014085648148148147</v>
      </c>
      <c r="M21" s="78">
        <v>0.0013501157407407405</v>
      </c>
      <c r="N21" s="78">
        <v>0.006988425925925926</v>
      </c>
      <c r="O21" s="47">
        <f>IF(B21="-","-",IF(NOT(P21="L")=TRUE,"-",100-COUNTIF($P$9:P21,"L")+1))</f>
        <v>91</v>
      </c>
      <c r="P21" s="44" t="str">
        <f t="shared" si="0"/>
        <v>L</v>
      </c>
      <c r="Q21" s="46"/>
      <c r="R21" t="s">
        <v>181</v>
      </c>
      <c r="S21" s="87"/>
      <c r="W21" s="46"/>
    </row>
    <row r="22" spans="1:23" ht="15" customHeight="1">
      <c r="A22" s="60">
        <v>14</v>
      </c>
      <c r="B22" s="77">
        <v>214</v>
      </c>
      <c r="C22" s="77" t="s">
        <v>96</v>
      </c>
      <c r="D22" s="77" t="s">
        <v>25</v>
      </c>
      <c r="E22" s="77" t="s">
        <v>189</v>
      </c>
      <c r="F22" s="77" t="s">
        <v>83</v>
      </c>
      <c r="G22" s="70">
        <v>6</v>
      </c>
      <c r="H22" s="78">
        <v>0.00015335648148148148</v>
      </c>
      <c r="I22" s="78">
        <v>0.0013234953703703705</v>
      </c>
      <c r="J22" s="78">
        <v>0.0014068287037037038</v>
      </c>
      <c r="K22" s="78">
        <v>0.0014369212962962964</v>
      </c>
      <c r="L22" s="78">
        <v>0.0013958333333333331</v>
      </c>
      <c r="M22" s="78">
        <v>0.0012887731481481483</v>
      </c>
      <c r="N22" s="78">
        <v>0.007005208333333333</v>
      </c>
      <c r="O22" s="47">
        <f>IF(B22="-","-",IF(NOT(P22="L")=TRUE,"-",100-COUNTIF($P$9:P22,"L")+1))</f>
        <v>90</v>
      </c>
      <c r="P22" s="44" t="str">
        <f t="shared" si="0"/>
        <v>L</v>
      </c>
      <c r="Q22" s="46"/>
      <c r="R22" s="89" t="s">
        <v>57</v>
      </c>
      <c r="S22" s="87"/>
      <c r="W22" s="46"/>
    </row>
    <row r="23" spans="1:23" ht="15" customHeight="1">
      <c r="A23" s="60">
        <v>15</v>
      </c>
      <c r="B23" s="77">
        <v>262</v>
      </c>
      <c r="C23" s="77" t="s">
        <v>101</v>
      </c>
      <c r="D23" s="77" t="s">
        <v>30</v>
      </c>
      <c r="E23" s="77" t="s">
        <v>189</v>
      </c>
      <c r="F23" s="77" t="s">
        <v>83</v>
      </c>
      <c r="G23" s="70">
        <v>6</v>
      </c>
      <c r="H23" s="78">
        <v>0.00015046296296296297</v>
      </c>
      <c r="I23" s="78">
        <v>0.0012239583333333332</v>
      </c>
      <c r="J23" s="78">
        <v>0.0013773148148148147</v>
      </c>
      <c r="K23" s="78">
        <v>0.0014756944444444444</v>
      </c>
      <c r="L23" s="78">
        <v>0.0014751157407407406</v>
      </c>
      <c r="M23" s="78">
        <v>0.0014016203703703706</v>
      </c>
      <c r="N23" s="78">
        <v>0.0071041666666666675</v>
      </c>
      <c r="O23" s="47">
        <f>IF(B23="-","-",IF(NOT(P23="L")=TRUE,"-",100-COUNTIF($P$9:P23,"L")+1))</f>
        <v>89</v>
      </c>
      <c r="P23" s="44" t="str">
        <f t="shared" si="0"/>
        <v>L</v>
      </c>
      <c r="Q23" s="46"/>
      <c r="R23" s="89" t="s">
        <v>182</v>
      </c>
      <c r="S23" s="82"/>
      <c r="W23" s="46"/>
    </row>
    <row r="24" spans="1:23" ht="15" customHeight="1">
      <c r="A24" s="60">
        <v>16</v>
      </c>
      <c r="B24" s="77">
        <v>260</v>
      </c>
      <c r="C24" s="77" t="s">
        <v>95</v>
      </c>
      <c r="D24" s="77" t="s">
        <v>4</v>
      </c>
      <c r="E24" s="77" t="s">
        <v>189</v>
      </c>
      <c r="F24" s="77" t="s">
        <v>83</v>
      </c>
      <c r="G24" s="70">
        <v>5</v>
      </c>
      <c r="H24" s="78">
        <v>0.0001579861111111111</v>
      </c>
      <c r="I24" s="78">
        <v>0.0012326388888888888</v>
      </c>
      <c r="J24" s="78">
        <v>0.0014675925925925926</v>
      </c>
      <c r="K24" s="78">
        <v>0.0014270833333333334</v>
      </c>
      <c r="L24" s="78">
        <v>0.0014872685185185186</v>
      </c>
      <c r="M24" s="77"/>
      <c r="N24" s="78">
        <v>0.005772569444444445</v>
      </c>
      <c r="O24" s="47">
        <f>IF(B24="-","-",IF(NOT(P24="L")=TRUE,"-",100-COUNTIF($P$9:P24,"L")+1))</f>
        <v>88</v>
      </c>
      <c r="P24" s="44" t="str">
        <f t="shared" si="0"/>
        <v>L</v>
      </c>
      <c r="Q24" s="46"/>
      <c r="R24" s="89" t="s">
        <v>51</v>
      </c>
      <c r="S24" s="82"/>
      <c r="W24" s="46"/>
    </row>
    <row r="25" spans="1:23" ht="15" customHeight="1">
      <c r="A25" s="60">
        <v>17</v>
      </c>
      <c r="B25" s="77">
        <v>253</v>
      </c>
      <c r="C25" s="77" t="s">
        <v>193</v>
      </c>
      <c r="D25" s="77" t="s">
        <v>85</v>
      </c>
      <c r="E25" s="77" t="s">
        <v>189</v>
      </c>
      <c r="F25" s="77" t="s">
        <v>83</v>
      </c>
      <c r="G25" s="70">
        <v>5</v>
      </c>
      <c r="H25" s="78">
        <v>0.0002268518518518519</v>
      </c>
      <c r="I25" s="78">
        <v>0.001361689814814815</v>
      </c>
      <c r="J25" s="78">
        <v>0.001353587962962963</v>
      </c>
      <c r="K25" s="78">
        <v>0.001427662037037037</v>
      </c>
      <c r="L25" s="78">
        <v>0.0014218749999999997</v>
      </c>
      <c r="M25" s="77"/>
      <c r="N25" s="78">
        <v>0.005791666666666666</v>
      </c>
      <c r="O25" s="47" t="str">
        <f>IF(B25="-","-",IF(NOT(P25="L")=TRUE,"-",100-COUNTIF($P$9:P25,"L")+1))</f>
        <v>-</v>
      </c>
      <c r="P25" s="44" t="str">
        <f t="shared" si="0"/>
        <v>NL</v>
      </c>
      <c r="Q25" s="46"/>
      <c r="R25" s="89" t="s">
        <v>34</v>
      </c>
      <c r="S25" s="82"/>
      <c r="W25" s="46"/>
    </row>
    <row r="26" spans="1:23" ht="15" customHeight="1">
      <c r="A26" s="60">
        <v>18</v>
      </c>
      <c r="B26" s="77">
        <v>201</v>
      </c>
      <c r="C26" s="77" t="s">
        <v>97</v>
      </c>
      <c r="D26" s="77" t="s">
        <v>48</v>
      </c>
      <c r="E26" s="77" t="s">
        <v>189</v>
      </c>
      <c r="F26" s="77" t="s">
        <v>83</v>
      </c>
      <c r="G26" s="70">
        <v>5</v>
      </c>
      <c r="H26" s="78">
        <v>0.00017361111111111112</v>
      </c>
      <c r="I26" s="78">
        <v>0.0013038194444444445</v>
      </c>
      <c r="J26" s="78">
        <v>0.001404513888888889</v>
      </c>
      <c r="K26" s="78">
        <v>0.001400462962962963</v>
      </c>
      <c r="L26" s="78">
        <v>0.001524884259259259</v>
      </c>
      <c r="M26" s="77"/>
      <c r="N26" s="78">
        <v>0.005807291666666666</v>
      </c>
      <c r="O26" s="47">
        <f>IF(B26="-","-",IF(NOT(P26="L")=TRUE,"-",100-COUNTIF($P$9:P26,"L")+1))</f>
        <v>87</v>
      </c>
      <c r="P26" s="44" t="str">
        <f t="shared" si="0"/>
        <v>L</v>
      </c>
      <c r="Q26" s="46"/>
      <c r="R26" s="89" t="s">
        <v>48</v>
      </c>
      <c r="S26" s="82"/>
      <c r="W26" s="46"/>
    </row>
    <row r="27" spans="1:23" ht="15" customHeight="1">
      <c r="A27" s="60">
        <v>19</v>
      </c>
      <c r="B27" s="77">
        <v>241</v>
      </c>
      <c r="C27" s="77" t="s">
        <v>98</v>
      </c>
      <c r="D27" s="77" t="s">
        <v>99</v>
      </c>
      <c r="E27" s="77" t="s">
        <v>189</v>
      </c>
      <c r="F27" s="77" t="s">
        <v>83</v>
      </c>
      <c r="G27" s="70">
        <v>5</v>
      </c>
      <c r="H27" s="78">
        <v>0.00019270833333333333</v>
      </c>
      <c r="I27" s="78">
        <v>0.0012135416666666668</v>
      </c>
      <c r="J27" s="78">
        <v>0.0014438657407407406</v>
      </c>
      <c r="K27" s="78">
        <v>0.0015445601851851853</v>
      </c>
      <c r="L27" s="78">
        <v>0.0014288194444444446</v>
      </c>
      <c r="M27" s="77"/>
      <c r="N27" s="78">
        <v>0.005823495370370371</v>
      </c>
      <c r="O27" s="47" t="str">
        <f>IF(B27="-","-",IF(NOT(P27="L")=TRUE,"-",100-COUNTIF($P$9:P27,"L")+1))</f>
        <v>-</v>
      </c>
      <c r="P27" s="44" t="str">
        <f t="shared" si="0"/>
        <v>NL</v>
      </c>
      <c r="Q27" s="46"/>
      <c r="R27" s="89" t="s">
        <v>42</v>
      </c>
      <c r="S27" s="82"/>
      <c r="W27" s="46"/>
    </row>
    <row r="28" spans="1:23" ht="15" customHeight="1">
      <c r="A28" s="60">
        <v>20</v>
      </c>
      <c r="B28" s="77">
        <v>202</v>
      </c>
      <c r="C28" s="77" t="s">
        <v>107</v>
      </c>
      <c r="D28" s="77" t="s">
        <v>4</v>
      </c>
      <c r="E28" s="77" t="s">
        <v>189</v>
      </c>
      <c r="F28" s="77" t="s">
        <v>83</v>
      </c>
      <c r="G28" s="70">
        <v>5</v>
      </c>
      <c r="H28" s="78">
        <v>0.00017187500000000002</v>
      </c>
      <c r="I28" s="78">
        <v>0.0014583333333333334</v>
      </c>
      <c r="J28" s="78">
        <v>0.001451388888888889</v>
      </c>
      <c r="K28" s="78">
        <v>0.0015491898148148149</v>
      </c>
      <c r="L28" s="78">
        <v>0.0014855324074074074</v>
      </c>
      <c r="M28" s="77"/>
      <c r="N28" s="78">
        <v>0.006116319444444444</v>
      </c>
      <c r="O28" s="47">
        <f>IF(B28="-","-",IF(NOT(P28="L")=TRUE,"-",100-COUNTIF($P$9:P28,"L")+1))</f>
        <v>86</v>
      </c>
      <c r="P28" s="44" t="str">
        <f t="shared" si="0"/>
        <v>L</v>
      </c>
      <c r="Q28" s="46"/>
      <c r="R28" s="89" t="s">
        <v>47</v>
      </c>
      <c r="S28" s="82"/>
      <c r="W28" s="46"/>
    </row>
    <row r="29" spans="1:23" ht="15" customHeight="1">
      <c r="A29" s="60">
        <v>21</v>
      </c>
      <c r="B29" s="77">
        <v>228</v>
      </c>
      <c r="C29" s="77" t="s">
        <v>115</v>
      </c>
      <c r="D29" s="77" t="s">
        <v>54</v>
      </c>
      <c r="E29" s="77" t="s">
        <v>189</v>
      </c>
      <c r="F29" s="77" t="s">
        <v>83</v>
      </c>
      <c r="G29" s="70">
        <v>5</v>
      </c>
      <c r="H29" s="78">
        <v>0.0001990740740740741</v>
      </c>
      <c r="I29" s="78">
        <v>0.0014467592592592594</v>
      </c>
      <c r="J29" s="78">
        <v>0.001513888888888889</v>
      </c>
      <c r="K29" s="78">
        <v>0.0014878472222222222</v>
      </c>
      <c r="L29" s="78">
        <v>0.0014890046296296294</v>
      </c>
      <c r="M29" s="77"/>
      <c r="N29" s="78">
        <v>0.006136574074074073</v>
      </c>
      <c r="O29" s="47">
        <f>IF(B29="-","-",IF(NOT(P29="L")=TRUE,"-",100-COUNTIF($P$9:P29,"L")+1))</f>
        <v>85</v>
      </c>
      <c r="P29" s="44" t="str">
        <f t="shared" si="0"/>
        <v>L</v>
      </c>
      <c r="Q29" s="46"/>
      <c r="R29" s="89" t="s">
        <v>38</v>
      </c>
      <c r="S29" s="82"/>
      <c r="W29" s="46"/>
    </row>
    <row r="30" spans="1:23" ht="15" customHeight="1">
      <c r="A30" s="60">
        <v>22</v>
      </c>
      <c r="B30" s="77">
        <v>223</v>
      </c>
      <c r="C30" s="77" t="s">
        <v>216</v>
      </c>
      <c r="D30" s="77" t="s">
        <v>4</v>
      </c>
      <c r="E30" s="77" t="s">
        <v>194</v>
      </c>
      <c r="F30" s="77" t="s">
        <v>114</v>
      </c>
      <c r="G30" s="70">
        <v>5</v>
      </c>
      <c r="H30" s="78">
        <v>0.00018981481481481478</v>
      </c>
      <c r="I30" s="78">
        <v>0.0014230324074074076</v>
      </c>
      <c r="J30" s="78">
        <v>0.001513888888888889</v>
      </c>
      <c r="K30" s="78">
        <v>0.0015590277777777779</v>
      </c>
      <c r="L30" s="78">
        <v>0.001525462962962963</v>
      </c>
      <c r="M30" s="77"/>
      <c r="N30" s="78">
        <v>0.006211226851851851</v>
      </c>
      <c r="O30" s="47">
        <f>IF(B30="-","-",IF(NOT(P30="L")=TRUE,"-",100-COUNTIF($P$9:P30,"L")+1))</f>
        <v>84</v>
      </c>
      <c r="P30" s="44" t="str">
        <f t="shared" si="0"/>
        <v>L</v>
      </c>
      <c r="Q30" s="46"/>
      <c r="R30" s="89" t="s">
        <v>183</v>
      </c>
      <c r="S30" s="82"/>
      <c r="W30" s="46"/>
    </row>
    <row r="31" spans="1:23" ht="15" customHeight="1">
      <c r="A31" s="60">
        <v>23</v>
      </c>
      <c r="B31" s="77">
        <v>227</v>
      </c>
      <c r="C31" s="77" t="s">
        <v>149</v>
      </c>
      <c r="D31" s="77" t="s">
        <v>60</v>
      </c>
      <c r="E31" s="77" t="s">
        <v>189</v>
      </c>
      <c r="F31" s="77" t="s">
        <v>83</v>
      </c>
      <c r="G31" s="70">
        <v>5</v>
      </c>
      <c r="H31" s="78">
        <v>0.00017361111111111112</v>
      </c>
      <c r="I31" s="78">
        <v>0.0014762731481481482</v>
      </c>
      <c r="J31" s="78">
        <v>0.0015127314814814814</v>
      </c>
      <c r="K31" s="78">
        <v>0.0015387731481481483</v>
      </c>
      <c r="L31" s="78">
        <v>0.0015179398148148148</v>
      </c>
      <c r="M31" s="77"/>
      <c r="N31" s="78">
        <v>0.0062193287037037035</v>
      </c>
      <c r="O31" s="47">
        <f>IF(B31="-","-",IF(NOT(P31="L")=TRUE,"-",100-COUNTIF($P$9:P31,"L")+1))</f>
        <v>83</v>
      </c>
      <c r="P31" s="44" t="str">
        <f t="shared" si="0"/>
        <v>L</v>
      </c>
      <c r="Q31" s="46"/>
      <c r="R31" s="89" t="s">
        <v>35</v>
      </c>
      <c r="S31" s="82"/>
      <c r="W31" s="46"/>
    </row>
    <row r="32" spans="1:23" ht="15" customHeight="1">
      <c r="A32" s="60">
        <v>24</v>
      </c>
      <c r="B32" s="77">
        <v>250</v>
      </c>
      <c r="C32" s="77" t="s">
        <v>121</v>
      </c>
      <c r="D32" s="77" t="s">
        <v>122</v>
      </c>
      <c r="E32" s="77" t="s">
        <v>189</v>
      </c>
      <c r="F32" s="77" t="s">
        <v>83</v>
      </c>
      <c r="G32" s="70">
        <v>5</v>
      </c>
      <c r="H32" s="78">
        <v>0.0002523148148148148</v>
      </c>
      <c r="I32" s="78">
        <v>0.0014826388888888886</v>
      </c>
      <c r="J32" s="78">
        <v>0.0014756944444444444</v>
      </c>
      <c r="K32" s="78">
        <v>0.0014913194444444444</v>
      </c>
      <c r="L32" s="78">
        <v>0.0015237268518518518</v>
      </c>
      <c r="M32" s="77"/>
      <c r="N32" s="78">
        <v>0.006225694444444444</v>
      </c>
      <c r="O32" s="47">
        <f>IF(B32="-","-",IF(NOT(P32="L")=TRUE,"-",100-COUNTIF($P$9:P32,"L")+1))</f>
        <v>82</v>
      </c>
      <c r="P32" s="44" t="str">
        <f t="shared" si="0"/>
        <v>L</v>
      </c>
      <c r="Q32" s="46"/>
      <c r="R32" s="89" t="s">
        <v>59</v>
      </c>
      <c r="S32" s="82"/>
      <c r="W32" s="46"/>
    </row>
    <row r="33" spans="1:23" ht="15" customHeight="1">
      <c r="A33" s="60">
        <v>25</v>
      </c>
      <c r="B33" s="77">
        <v>231</v>
      </c>
      <c r="C33" s="77" t="s">
        <v>258</v>
      </c>
      <c r="D33" s="77" t="s">
        <v>54</v>
      </c>
      <c r="E33" s="77" t="s">
        <v>189</v>
      </c>
      <c r="F33" s="77" t="s">
        <v>83</v>
      </c>
      <c r="G33" s="70">
        <v>5</v>
      </c>
      <c r="H33" s="78">
        <v>0.00028645833333333333</v>
      </c>
      <c r="I33" s="78">
        <v>0.0015104166666666666</v>
      </c>
      <c r="J33" s="78">
        <v>0.0014282407407407406</v>
      </c>
      <c r="K33" s="78">
        <v>0.0015179398148148148</v>
      </c>
      <c r="L33" s="78">
        <v>0.0014918981481481482</v>
      </c>
      <c r="M33" s="77"/>
      <c r="N33" s="78">
        <v>0.006234953703703704</v>
      </c>
      <c r="O33" s="47">
        <f>IF(B33="-","-",IF(NOT(P33="L")=TRUE,"-",100-COUNTIF($P$9:P33,"L")+1))</f>
        <v>81</v>
      </c>
      <c r="P33" s="44" t="str">
        <f t="shared" si="0"/>
        <v>L</v>
      </c>
      <c r="Q33" s="46"/>
      <c r="R33" s="87"/>
      <c r="S33" s="82"/>
      <c r="W33" s="46"/>
    </row>
    <row r="34" spans="1:23" ht="15" customHeight="1">
      <c r="A34" s="60">
        <v>26</v>
      </c>
      <c r="B34" s="77">
        <v>211</v>
      </c>
      <c r="C34" s="77" t="s">
        <v>109</v>
      </c>
      <c r="D34" s="77" t="s">
        <v>61</v>
      </c>
      <c r="E34" s="77" t="s">
        <v>189</v>
      </c>
      <c r="F34" s="77" t="s">
        <v>83</v>
      </c>
      <c r="G34" s="70">
        <v>5</v>
      </c>
      <c r="H34" s="78">
        <v>0.00019618055555555553</v>
      </c>
      <c r="I34" s="78">
        <v>0.0014571759259259258</v>
      </c>
      <c r="J34" s="78">
        <v>0.001521990740740741</v>
      </c>
      <c r="K34" s="78">
        <v>0.0016157407407407407</v>
      </c>
      <c r="L34" s="78">
        <v>0.0014641203703703706</v>
      </c>
      <c r="M34" s="77"/>
      <c r="N34" s="78">
        <v>0.006255208333333334</v>
      </c>
      <c r="O34" s="47">
        <f>IF(B34="-","-",IF(NOT(P34="L")=TRUE,"-",100-COUNTIF($P$9:P34,"L")+1))</f>
        <v>80</v>
      </c>
      <c r="P34" s="44" t="str">
        <f t="shared" si="0"/>
        <v>L</v>
      </c>
      <c r="Q34" s="46"/>
      <c r="R34" s="87"/>
      <c r="S34" s="82"/>
      <c r="W34" s="46"/>
    </row>
    <row r="35" spans="1:23" ht="15" customHeight="1">
      <c r="A35" s="60">
        <v>27</v>
      </c>
      <c r="B35" s="77">
        <v>218</v>
      </c>
      <c r="C35" s="77" t="s">
        <v>195</v>
      </c>
      <c r="D35" s="77" t="s">
        <v>25</v>
      </c>
      <c r="E35" s="77" t="s">
        <v>189</v>
      </c>
      <c r="F35" s="77" t="s">
        <v>83</v>
      </c>
      <c r="G35" s="70">
        <v>5</v>
      </c>
      <c r="H35" s="78">
        <v>0.00017361111111111112</v>
      </c>
      <c r="I35" s="78">
        <v>0.0014212962962962964</v>
      </c>
      <c r="J35" s="78">
        <v>0.001565972222222222</v>
      </c>
      <c r="K35" s="78">
        <v>0.0016672453703703704</v>
      </c>
      <c r="L35" s="78">
        <v>0.0015694444444444443</v>
      </c>
      <c r="M35" s="77"/>
      <c r="N35" s="78">
        <v>0.0063975694444444444</v>
      </c>
      <c r="O35" s="47">
        <f>IF(B35="-","-",IF(NOT(P35="L")=TRUE,"-",100-COUNTIF($P$9:P35,"L")+1))</f>
        <v>79</v>
      </c>
      <c r="P35" s="44" t="str">
        <f t="shared" si="0"/>
        <v>L</v>
      </c>
      <c r="Q35" s="46"/>
      <c r="R35" s="82"/>
      <c r="S35" s="82"/>
      <c r="W35" s="46"/>
    </row>
    <row r="36" spans="1:23" ht="15" customHeight="1">
      <c r="A36" s="60">
        <v>28</v>
      </c>
      <c r="B36" s="77">
        <v>261</v>
      </c>
      <c r="C36" s="101" t="s">
        <v>259</v>
      </c>
      <c r="D36" s="77" t="s">
        <v>25</v>
      </c>
      <c r="E36" s="77" t="s">
        <v>194</v>
      </c>
      <c r="F36" s="77" t="s">
        <v>114</v>
      </c>
      <c r="G36" s="70">
        <v>5</v>
      </c>
      <c r="H36" s="78">
        <v>0.0001979166666666667</v>
      </c>
      <c r="I36" s="78">
        <v>0.0014866898148148148</v>
      </c>
      <c r="J36" s="78">
        <v>0.0015312499999999998</v>
      </c>
      <c r="K36" s="78">
        <v>0.0015995370370370371</v>
      </c>
      <c r="L36" s="78">
        <v>0.0016307870370370367</v>
      </c>
      <c r="M36" s="77"/>
      <c r="N36" s="78">
        <v>0.006446180555555556</v>
      </c>
      <c r="O36" s="47">
        <f>IF(B36="-","-",IF(NOT(P36="L")=TRUE,"-",100-COUNTIF($P$9:P36,"L")+1))</f>
        <v>78</v>
      </c>
      <c r="P36" s="44" t="str">
        <f t="shared" si="0"/>
        <v>L</v>
      </c>
      <c r="Q36" s="46"/>
      <c r="R36" s="46"/>
      <c r="S36"/>
      <c r="W36" s="46"/>
    </row>
    <row r="37" spans="1:23" ht="15" customHeight="1">
      <c r="A37" s="60">
        <v>29</v>
      </c>
      <c r="B37" s="77">
        <v>238</v>
      </c>
      <c r="C37" s="77" t="s">
        <v>117</v>
      </c>
      <c r="D37" s="77" t="s">
        <v>42</v>
      </c>
      <c r="E37" s="77" t="s">
        <v>189</v>
      </c>
      <c r="F37" s="77" t="s">
        <v>83</v>
      </c>
      <c r="G37" s="70">
        <v>5</v>
      </c>
      <c r="H37" s="78">
        <v>0.00028703703703703703</v>
      </c>
      <c r="I37" s="78">
        <v>0.0015468749999999999</v>
      </c>
      <c r="J37" s="78">
        <v>0.0015613425925925927</v>
      </c>
      <c r="K37" s="78">
        <v>0.0015885416666666667</v>
      </c>
      <c r="L37" s="78">
        <v>0.0016464120370370372</v>
      </c>
      <c r="M37" s="77"/>
      <c r="N37" s="78">
        <v>0.006630208333333333</v>
      </c>
      <c r="O37" s="47">
        <f>IF(B37="-","-",IF(NOT(P37="L")=TRUE,"-",100-COUNTIF($P$9:P37,"L")+1))</f>
        <v>77</v>
      </c>
      <c r="P37" s="44" t="str">
        <f t="shared" si="0"/>
        <v>L</v>
      </c>
      <c r="Q37" s="46"/>
      <c r="R37"/>
      <c r="S37"/>
      <c r="W37" s="46"/>
    </row>
    <row r="38" spans="1:23" ht="15" customHeight="1">
      <c r="A38" s="60">
        <v>30</v>
      </c>
      <c r="B38" s="77">
        <v>209</v>
      </c>
      <c r="C38" s="77" t="s">
        <v>105</v>
      </c>
      <c r="D38" s="101" t="s">
        <v>25</v>
      </c>
      <c r="E38" s="77" t="s">
        <v>189</v>
      </c>
      <c r="F38" s="77" t="s">
        <v>83</v>
      </c>
      <c r="G38" s="70">
        <v>5</v>
      </c>
      <c r="H38" s="78">
        <v>0.00021122685185185185</v>
      </c>
      <c r="I38" s="78">
        <v>0.0014733796296296294</v>
      </c>
      <c r="J38" s="78">
        <v>0.0016545138888888887</v>
      </c>
      <c r="K38" s="78">
        <v>0.0016585648148148148</v>
      </c>
      <c r="L38" s="78">
        <v>0.001660300925925926</v>
      </c>
      <c r="M38" s="77"/>
      <c r="N38" s="78">
        <v>0.006657986111111111</v>
      </c>
      <c r="O38" s="47">
        <f>IF(B38="-","-",IF(NOT(P38="L")=TRUE,"-",100-COUNTIF($P$9:P38,"L")+1))</f>
        <v>76</v>
      </c>
      <c r="P38" s="44" t="str">
        <f t="shared" si="0"/>
        <v>L</v>
      </c>
      <c r="Q38" s="46"/>
      <c r="R38" s="85" t="s">
        <v>52</v>
      </c>
      <c r="S38"/>
      <c r="W38" s="46"/>
    </row>
    <row r="39" spans="1:23" ht="15" customHeight="1">
      <c r="A39" s="60">
        <v>31</v>
      </c>
      <c r="B39" s="77">
        <v>257</v>
      </c>
      <c r="C39" s="77" t="s">
        <v>196</v>
      </c>
      <c r="D39" s="77" t="s">
        <v>85</v>
      </c>
      <c r="E39" s="77" t="s">
        <v>189</v>
      </c>
      <c r="F39" s="77" t="s">
        <v>83</v>
      </c>
      <c r="G39" s="70">
        <v>5</v>
      </c>
      <c r="H39" s="78">
        <v>0.00020891203703703705</v>
      </c>
      <c r="I39" s="78">
        <v>0.001587384259259259</v>
      </c>
      <c r="J39" s="78">
        <v>0.0016724537037037036</v>
      </c>
      <c r="K39" s="78">
        <v>0.0018258101851851849</v>
      </c>
      <c r="L39" s="78">
        <v>0.0017094907407407408</v>
      </c>
      <c r="M39" s="77"/>
      <c r="N39" s="78">
        <v>0.007004050925925927</v>
      </c>
      <c r="O39" s="47" t="str">
        <f>IF(B39="-","-",IF(NOT(P39="L")=TRUE,"-",100-COUNTIF($P$9:P39,"L")+1))</f>
        <v>-</v>
      </c>
      <c r="P39" s="44" t="str">
        <f t="shared" si="0"/>
        <v>NL</v>
      </c>
      <c r="Q39" s="46"/>
      <c r="R39" s="46" t="s">
        <v>30</v>
      </c>
      <c r="S39"/>
      <c r="W39" s="46"/>
    </row>
    <row r="40" spans="1:23" ht="15" customHeight="1">
      <c r="A40" s="60">
        <v>32</v>
      </c>
      <c r="B40" s="77">
        <v>247</v>
      </c>
      <c r="C40" s="77" t="s">
        <v>112</v>
      </c>
      <c r="D40" s="77" t="s">
        <v>54</v>
      </c>
      <c r="E40" s="77" t="s">
        <v>189</v>
      </c>
      <c r="F40" s="77" t="s">
        <v>83</v>
      </c>
      <c r="G40" s="70">
        <v>5</v>
      </c>
      <c r="H40" s="78">
        <v>0.0002320601851851852</v>
      </c>
      <c r="I40" s="78">
        <v>0.001525462962962963</v>
      </c>
      <c r="J40" s="78">
        <v>0.0016944444444444444</v>
      </c>
      <c r="K40" s="78">
        <v>0.0018408564814814815</v>
      </c>
      <c r="L40" s="78">
        <v>0.0017453703703703702</v>
      </c>
      <c r="M40" s="77"/>
      <c r="N40" s="78">
        <v>0.007038194444444444</v>
      </c>
      <c r="O40" s="47">
        <f>IF(B40="-","-",IF(NOT(P40="L")=TRUE,"-",100-COUNTIF($P$9:P40,"L")+1))</f>
        <v>75</v>
      </c>
      <c r="P40" s="44" t="str">
        <f t="shared" si="0"/>
        <v>L</v>
      </c>
      <c r="Q40" s="46"/>
      <c r="R40" s="44" t="s">
        <v>53</v>
      </c>
      <c r="S40"/>
      <c r="W40" s="46"/>
    </row>
    <row r="41" spans="1:23" ht="15" customHeight="1">
      <c r="A41" s="60">
        <v>33</v>
      </c>
      <c r="B41" s="77">
        <v>242</v>
      </c>
      <c r="C41" s="77" t="s">
        <v>147</v>
      </c>
      <c r="D41" s="77" t="s">
        <v>148</v>
      </c>
      <c r="E41" s="77" t="s">
        <v>194</v>
      </c>
      <c r="F41" s="77" t="s">
        <v>114</v>
      </c>
      <c r="G41" s="70">
        <v>5</v>
      </c>
      <c r="H41" s="78">
        <v>0.00015046296296296297</v>
      </c>
      <c r="I41" s="78">
        <v>0.0014635416666666666</v>
      </c>
      <c r="J41" s="78">
        <v>0.0017523148148148148</v>
      </c>
      <c r="K41" s="78">
        <v>0.001966435185185185</v>
      </c>
      <c r="L41" s="78">
        <v>0.0019496527777777778</v>
      </c>
      <c r="M41" s="77"/>
      <c r="N41" s="78">
        <v>0.007282407407407408</v>
      </c>
      <c r="O41" s="47" t="str">
        <f>IF(B41="-","-",IF(NOT(P41="L")=TRUE,"-",100-COUNTIF($P$9:P41,"L")+1))</f>
        <v>-</v>
      </c>
      <c r="P41" s="44" t="str">
        <f t="shared" si="0"/>
        <v>NL</v>
      </c>
      <c r="Q41" s="46"/>
      <c r="R41" s="46" t="s">
        <v>33</v>
      </c>
      <c r="S41"/>
      <c r="W41" s="46"/>
    </row>
    <row r="42" spans="1:23" ht="15" customHeight="1">
      <c r="A42" s="60">
        <v>34</v>
      </c>
      <c r="B42" s="77">
        <v>212</v>
      </c>
      <c r="C42" s="77" t="s">
        <v>197</v>
      </c>
      <c r="D42" s="77" t="s">
        <v>60</v>
      </c>
      <c r="E42" s="77" t="s">
        <v>189</v>
      </c>
      <c r="F42" s="77" t="s">
        <v>83</v>
      </c>
      <c r="G42" s="70">
        <v>5</v>
      </c>
      <c r="H42" s="78">
        <v>0.00020833333333333335</v>
      </c>
      <c r="I42" s="78">
        <v>0.0015723379629629629</v>
      </c>
      <c r="J42" s="78">
        <v>0.0019108796296296298</v>
      </c>
      <c r="K42" s="78">
        <v>0.0019103009259259262</v>
      </c>
      <c r="L42" s="78">
        <v>0.0018454861111111111</v>
      </c>
      <c r="M42" s="77"/>
      <c r="N42" s="78">
        <v>0.007447337962962964</v>
      </c>
      <c r="O42" s="47">
        <f>IF(B42="-","-",IF(NOT(P42="L")=TRUE,"-",100-COUNTIF($P$9:P42,"L")+1))</f>
        <v>74</v>
      </c>
      <c r="P42" s="44" t="str">
        <f t="shared" si="0"/>
        <v>L</v>
      </c>
      <c r="Q42" s="46"/>
      <c r="R42" s="46" t="s">
        <v>31</v>
      </c>
      <c r="S42"/>
      <c r="W42" s="46"/>
    </row>
    <row r="43" spans="1:23" ht="15" customHeight="1">
      <c r="A43" s="60">
        <v>35</v>
      </c>
      <c r="B43" s="77">
        <v>252</v>
      </c>
      <c r="C43" s="77" t="s">
        <v>198</v>
      </c>
      <c r="D43" s="77" t="s">
        <v>85</v>
      </c>
      <c r="E43" s="77" t="s">
        <v>189</v>
      </c>
      <c r="F43" s="77" t="s">
        <v>83</v>
      </c>
      <c r="G43" s="70">
        <v>5</v>
      </c>
      <c r="H43" s="78">
        <v>0.0002303240740740741</v>
      </c>
      <c r="I43" s="78">
        <v>0.0016001157407407407</v>
      </c>
      <c r="J43" s="78">
        <v>0.0018761574074074073</v>
      </c>
      <c r="K43" s="78">
        <v>0.001995949074074074</v>
      </c>
      <c r="L43" s="78">
        <v>0.002025462962962963</v>
      </c>
      <c r="M43" s="77"/>
      <c r="N43" s="78">
        <v>0.00772800925925926</v>
      </c>
      <c r="O43" s="47" t="str">
        <f>IF(B43="-","-",IF(NOT(P43="L")=TRUE,"-",100-COUNTIF($P$9:P43,"L")+1))</f>
        <v>-</v>
      </c>
      <c r="P43" s="44" t="str">
        <f t="shared" si="0"/>
        <v>NL</v>
      </c>
      <c r="Q43" s="46"/>
      <c r="R43" s="46" t="s">
        <v>40</v>
      </c>
      <c r="S43"/>
      <c r="W43" s="46"/>
    </row>
    <row r="44" spans="1:23" ht="15" customHeight="1">
      <c r="A44" s="60">
        <v>36</v>
      </c>
      <c r="B44" s="77">
        <v>269</v>
      </c>
      <c r="C44" s="77" t="s">
        <v>111</v>
      </c>
      <c r="D44" s="77" t="s">
        <v>60</v>
      </c>
      <c r="E44" s="77" t="s">
        <v>189</v>
      </c>
      <c r="F44" s="77" t="s">
        <v>83</v>
      </c>
      <c r="G44" s="70">
        <v>5</v>
      </c>
      <c r="H44" s="78">
        <v>0.4582934027777778</v>
      </c>
      <c r="I44" s="78">
        <v>0.001550347222222222</v>
      </c>
      <c r="J44" s="78">
        <v>0.0016533564814814816</v>
      </c>
      <c r="K44" s="78">
        <v>0.0020092592592592597</v>
      </c>
      <c r="L44" s="78">
        <v>0.0019363425925925926</v>
      </c>
      <c r="M44" s="77"/>
      <c r="N44" s="78">
        <v>0.4654427083333333</v>
      </c>
      <c r="O44" s="47">
        <f>IF(B44="-","-",IF(NOT(P44="L")=TRUE,"-",100-COUNTIF($P$9:P44,"L")+1))</f>
        <v>73</v>
      </c>
      <c r="P44" s="44" t="str">
        <f t="shared" si="0"/>
        <v>L</v>
      </c>
      <c r="Q44" s="46"/>
      <c r="R44" s="46" t="s">
        <v>39</v>
      </c>
      <c r="S44"/>
      <c r="W44" s="46"/>
    </row>
    <row r="45" spans="1:23" ht="15" customHeight="1">
      <c r="A45" s="60">
        <v>37</v>
      </c>
      <c r="B45" s="77">
        <v>249</v>
      </c>
      <c r="C45" s="77" t="s">
        <v>199</v>
      </c>
      <c r="D45" s="77" t="s">
        <v>30</v>
      </c>
      <c r="E45" s="77" t="s">
        <v>189</v>
      </c>
      <c r="F45" s="77" t="s">
        <v>83</v>
      </c>
      <c r="G45" s="70">
        <v>4</v>
      </c>
      <c r="H45" s="78">
        <v>0.00019849537037037036</v>
      </c>
      <c r="I45" s="78">
        <v>0.0017042824074074072</v>
      </c>
      <c r="J45" s="78">
        <v>0.0018385416666666665</v>
      </c>
      <c r="K45" s="78">
        <v>0.0020509259259259257</v>
      </c>
      <c r="L45" s="77"/>
      <c r="M45" s="77"/>
      <c r="N45" s="78">
        <v>0.00579224537037037</v>
      </c>
      <c r="O45" s="47">
        <f>IF(B45="-","-",IF(NOT(P45="L")=TRUE,"-",100-COUNTIF($P$9:P45,"L")+1))</f>
        <v>72</v>
      </c>
      <c r="P45" s="44" t="str">
        <f t="shared" si="0"/>
        <v>L</v>
      </c>
      <c r="Q45" s="46"/>
      <c r="R45" s="46" t="s">
        <v>41</v>
      </c>
      <c r="S45"/>
      <c r="W45" s="46"/>
    </row>
    <row r="46" spans="1:23" ht="15" customHeight="1">
      <c r="A46" s="60">
        <v>38</v>
      </c>
      <c r="B46" s="77">
        <v>240</v>
      </c>
      <c r="C46" s="77" t="s">
        <v>119</v>
      </c>
      <c r="D46" s="77" t="s">
        <v>30</v>
      </c>
      <c r="E46" s="77" t="s">
        <v>189</v>
      </c>
      <c r="F46" s="77" t="s">
        <v>83</v>
      </c>
      <c r="G46" s="70">
        <v>4</v>
      </c>
      <c r="H46" s="78">
        <v>0.00029108796296296294</v>
      </c>
      <c r="I46" s="78">
        <v>0.0019212962962962962</v>
      </c>
      <c r="J46" s="78">
        <v>0.0018275462962962965</v>
      </c>
      <c r="K46" s="78">
        <v>0.0017690972222222223</v>
      </c>
      <c r="L46" s="77"/>
      <c r="M46" s="77"/>
      <c r="N46" s="78">
        <v>0.0058090277777777775</v>
      </c>
      <c r="O46" s="47">
        <f>IF(B46="-","-",IF(NOT(P46="L")=TRUE,"-",100-COUNTIF($P$9:P46,"L")+1))</f>
        <v>71</v>
      </c>
      <c r="P46" s="44" t="str">
        <f t="shared" si="0"/>
        <v>L</v>
      </c>
      <c r="Q46" s="46"/>
      <c r="R46" s="46" t="s">
        <v>72</v>
      </c>
      <c r="S46"/>
      <c r="W46" s="46"/>
    </row>
    <row r="47" spans="1:23" ht="15" customHeight="1">
      <c r="A47" s="60">
        <v>39</v>
      </c>
      <c r="B47" s="77">
        <v>267</v>
      </c>
      <c r="C47" s="77" t="s">
        <v>200</v>
      </c>
      <c r="D47" s="77" t="s">
        <v>85</v>
      </c>
      <c r="E47" s="77" t="s">
        <v>189</v>
      </c>
      <c r="F47" s="77" t="s">
        <v>83</v>
      </c>
      <c r="G47" s="70">
        <v>4</v>
      </c>
      <c r="H47" s="78">
        <v>0.0002702546296296297</v>
      </c>
      <c r="I47" s="78">
        <v>0.0018211805555555557</v>
      </c>
      <c r="J47" s="78">
        <v>0.0019311342592592592</v>
      </c>
      <c r="K47" s="78">
        <v>0.0018530092592592593</v>
      </c>
      <c r="L47" s="77"/>
      <c r="M47" s="77"/>
      <c r="N47" s="78">
        <v>0.005875578703703703</v>
      </c>
      <c r="O47" s="47" t="str">
        <f>IF(B47="-","-",IF(NOT(P47="L")=TRUE,"-",100-COUNTIF($P$9:P47,"L")+1))</f>
        <v>-</v>
      </c>
      <c r="P47" s="44" t="str">
        <f t="shared" si="0"/>
        <v>NL</v>
      </c>
      <c r="Q47" s="46"/>
      <c r="R47" s="46" t="s">
        <v>25</v>
      </c>
      <c r="S47"/>
      <c r="W47" s="46"/>
    </row>
    <row r="48" spans="1:23" ht="15" customHeight="1">
      <c r="A48" s="60">
        <v>40</v>
      </c>
      <c r="B48" s="77">
        <v>217</v>
      </c>
      <c r="C48" s="77" t="s">
        <v>116</v>
      </c>
      <c r="D48" s="77" t="s">
        <v>25</v>
      </c>
      <c r="E48" s="77" t="s">
        <v>189</v>
      </c>
      <c r="F48" s="77" t="s">
        <v>83</v>
      </c>
      <c r="G48" s="70">
        <v>4</v>
      </c>
      <c r="H48" s="78">
        <v>0.0002777777777777778</v>
      </c>
      <c r="I48" s="78">
        <v>0.0018668981481481481</v>
      </c>
      <c r="J48" s="78">
        <v>0.0018946759259259262</v>
      </c>
      <c r="K48" s="78">
        <v>0.0019855324074074076</v>
      </c>
      <c r="L48" s="77"/>
      <c r="M48" s="77"/>
      <c r="N48" s="78">
        <v>0.0060248842592592585</v>
      </c>
      <c r="O48" s="47">
        <f>IF(B48="-","-",IF(NOT(P48="L")=TRUE,"-",100-COUNTIF($P$9:P48,"L")+1))</f>
        <v>70</v>
      </c>
      <c r="P48" s="44" t="str">
        <f t="shared" si="0"/>
        <v>L</v>
      </c>
      <c r="Q48" s="46"/>
      <c r="R48" s="46" t="s">
        <v>73</v>
      </c>
      <c r="S48"/>
      <c r="W48" s="46"/>
    </row>
    <row r="49" spans="1:23" ht="15" customHeight="1">
      <c r="A49" s="60">
        <v>41</v>
      </c>
      <c r="B49" s="77">
        <v>226</v>
      </c>
      <c r="C49" s="77" t="s">
        <v>201</v>
      </c>
      <c r="D49" s="77" t="s">
        <v>202</v>
      </c>
      <c r="E49" s="77" t="s">
        <v>194</v>
      </c>
      <c r="F49" s="77" t="s">
        <v>114</v>
      </c>
      <c r="G49" s="70">
        <v>4</v>
      </c>
      <c r="H49" s="78">
        <v>0.00026215277777777776</v>
      </c>
      <c r="I49" s="78">
        <v>0.0018443287037037037</v>
      </c>
      <c r="J49" s="78">
        <v>0.0019334490740740742</v>
      </c>
      <c r="K49" s="78">
        <v>0.002007523148148148</v>
      </c>
      <c r="L49" s="77"/>
      <c r="M49" s="77"/>
      <c r="N49" s="78">
        <v>0.006047453703703704</v>
      </c>
      <c r="O49" s="47" t="str">
        <f>IF(B49="-","-",IF(NOT(P49="L")=TRUE,"-",100-COUNTIF($P$9:P49,"L")+1))</f>
        <v>-</v>
      </c>
      <c r="P49" s="44" t="str">
        <f t="shared" si="0"/>
        <v>NL</v>
      </c>
      <c r="Q49" s="46"/>
      <c r="R49" s="46" t="s">
        <v>60</v>
      </c>
      <c r="S49"/>
      <c r="W49" s="46"/>
    </row>
    <row r="50" spans="1:19" ht="15" customHeight="1">
      <c r="A50" s="60">
        <v>42</v>
      </c>
      <c r="B50" s="77">
        <v>246</v>
      </c>
      <c r="C50" s="77" t="s">
        <v>127</v>
      </c>
      <c r="D50" s="77" t="s">
        <v>4</v>
      </c>
      <c r="E50" s="77" t="s">
        <v>189</v>
      </c>
      <c r="F50" s="77" t="s">
        <v>83</v>
      </c>
      <c r="G50" s="70">
        <v>4</v>
      </c>
      <c r="H50" s="78">
        <v>0.0002488425925925926</v>
      </c>
      <c r="I50" s="78">
        <v>0.0018593750000000001</v>
      </c>
      <c r="J50" s="78">
        <v>0.001986689814814815</v>
      </c>
      <c r="K50" s="78">
        <v>0.001987268518518519</v>
      </c>
      <c r="L50" s="77"/>
      <c r="M50" s="77"/>
      <c r="N50" s="78">
        <v>0.006082175925925926</v>
      </c>
      <c r="O50" s="47">
        <f>IF(B50="-","-",IF(NOT(P50="L")=TRUE,"-",100-COUNTIF($P$9:P50,"L")+1))</f>
        <v>69</v>
      </c>
      <c r="P50" s="44" t="str">
        <f t="shared" si="0"/>
        <v>L</v>
      </c>
      <c r="R50" s="46" t="s">
        <v>58</v>
      </c>
      <c r="S50"/>
    </row>
    <row r="51" spans="1:19" ht="15" customHeight="1">
      <c r="A51" s="60">
        <v>43</v>
      </c>
      <c r="B51" s="77">
        <v>207</v>
      </c>
      <c r="C51" s="77" t="s">
        <v>158</v>
      </c>
      <c r="D51" s="77" t="s">
        <v>54</v>
      </c>
      <c r="E51" s="77" t="s">
        <v>189</v>
      </c>
      <c r="F51" s="77" t="s">
        <v>83</v>
      </c>
      <c r="G51" s="70">
        <v>4</v>
      </c>
      <c r="H51" s="78">
        <v>0.0003611111111111111</v>
      </c>
      <c r="I51" s="78">
        <v>0.0020457175925925925</v>
      </c>
      <c r="J51" s="78">
        <v>0.0018697916666666665</v>
      </c>
      <c r="K51" s="78">
        <v>0.001846064814814815</v>
      </c>
      <c r="L51" s="77"/>
      <c r="M51" s="77"/>
      <c r="N51" s="78">
        <v>0.006122685185185185</v>
      </c>
      <c r="O51" s="47">
        <f>IF(B51="-","-",IF(NOT(P51="L")=TRUE,"-",100-COUNTIF($P$9:P51,"L")+1))</f>
        <v>68</v>
      </c>
      <c r="P51" s="44" t="str">
        <f t="shared" si="0"/>
        <v>L</v>
      </c>
      <c r="R51" s="46" t="s">
        <v>77</v>
      </c>
      <c r="S51"/>
    </row>
    <row r="52" spans="1:18" ht="15" customHeight="1">
      <c r="A52" s="60">
        <v>44</v>
      </c>
      <c r="B52" s="77">
        <v>251</v>
      </c>
      <c r="C52" s="77" t="s">
        <v>153</v>
      </c>
      <c r="D52" s="77" t="s">
        <v>85</v>
      </c>
      <c r="E52" s="77" t="s">
        <v>189</v>
      </c>
      <c r="F52" s="77" t="s">
        <v>83</v>
      </c>
      <c r="G52" s="70">
        <v>4</v>
      </c>
      <c r="H52" s="78">
        <v>0.0003096064814814815</v>
      </c>
      <c r="I52" s="78">
        <v>0.0019091435185185184</v>
      </c>
      <c r="J52" s="78">
        <v>0.001970486111111111</v>
      </c>
      <c r="K52" s="78">
        <v>0.0020324074074074077</v>
      </c>
      <c r="L52" s="77"/>
      <c r="M52" s="77"/>
      <c r="N52" s="78">
        <v>0.006221643518518519</v>
      </c>
      <c r="O52" s="47" t="str">
        <f>IF(B52="-","-",IF(NOT(P52="L")=TRUE,"-",100-COUNTIF($P$9:P52,"L")+1))</f>
        <v>-</v>
      </c>
      <c r="P52" s="44" t="str">
        <f t="shared" si="0"/>
        <v>NL</v>
      </c>
      <c r="R52" s="46" t="s">
        <v>62</v>
      </c>
    </row>
    <row r="53" spans="1:18" ht="15" customHeight="1">
      <c r="A53" s="60">
        <v>45</v>
      </c>
      <c r="B53" s="77">
        <v>233</v>
      </c>
      <c r="C53" s="77" t="s">
        <v>124</v>
      </c>
      <c r="D53" s="77" t="s">
        <v>54</v>
      </c>
      <c r="E53" s="77" t="s">
        <v>189</v>
      </c>
      <c r="F53" s="77" t="s">
        <v>83</v>
      </c>
      <c r="G53" s="70">
        <v>4</v>
      </c>
      <c r="H53" s="78">
        <v>0.0002291666666666667</v>
      </c>
      <c r="I53" s="78">
        <v>0.002027199074074074</v>
      </c>
      <c r="J53" s="78">
        <v>0.0020422453703703705</v>
      </c>
      <c r="K53" s="78">
        <v>0.001953125</v>
      </c>
      <c r="L53" s="77"/>
      <c r="M53" s="77"/>
      <c r="N53" s="78">
        <v>0.006251736111111111</v>
      </c>
      <c r="O53" s="47">
        <f>IF(B53="-","-",IF(NOT(P53="L")=TRUE,"-",100-COUNTIF($P$9:P53,"L")+1))</f>
        <v>67</v>
      </c>
      <c r="P53" s="44" t="str">
        <f t="shared" si="0"/>
        <v>L</v>
      </c>
      <c r="R53" s="44" t="s">
        <v>61</v>
      </c>
    </row>
    <row r="54" spans="1:18" ht="15" customHeight="1">
      <c r="A54" s="60">
        <v>46</v>
      </c>
      <c r="B54" s="77">
        <v>265</v>
      </c>
      <c r="C54" s="77" t="s">
        <v>156</v>
      </c>
      <c r="D54" s="77" t="s">
        <v>25</v>
      </c>
      <c r="E54" s="77" t="s">
        <v>189</v>
      </c>
      <c r="F54" s="77" t="s">
        <v>83</v>
      </c>
      <c r="G54" s="70">
        <v>4</v>
      </c>
      <c r="H54" s="78">
        <v>0.00024710648148148145</v>
      </c>
      <c r="I54" s="78">
        <v>0.0017685185185185184</v>
      </c>
      <c r="J54" s="78">
        <v>0.002115740740740741</v>
      </c>
      <c r="K54" s="78">
        <v>0.0022447916666666666</v>
      </c>
      <c r="L54" s="77"/>
      <c r="M54" s="77"/>
      <c r="N54" s="78">
        <v>0.006376157407407408</v>
      </c>
      <c r="O54" s="47">
        <f>IF(B54="-","-",IF(NOT(P54="L")=TRUE,"-",100-COUNTIF($P$9:P54,"L")+1))</f>
        <v>66</v>
      </c>
      <c r="P54" s="44" t="str">
        <f t="shared" si="0"/>
        <v>L</v>
      </c>
      <c r="R54" s="90" t="s">
        <v>122</v>
      </c>
    </row>
    <row r="55" spans="1:16" ht="15" customHeight="1">
      <c r="A55" s="60">
        <v>47</v>
      </c>
      <c r="B55" s="77">
        <v>213</v>
      </c>
      <c r="C55" s="77" t="s">
        <v>125</v>
      </c>
      <c r="D55" s="77" t="s">
        <v>54</v>
      </c>
      <c r="E55" s="77" t="s">
        <v>189</v>
      </c>
      <c r="F55" s="77" t="s">
        <v>83</v>
      </c>
      <c r="G55" s="70">
        <v>4</v>
      </c>
      <c r="H55" s="78">
        <v>0.00028645833333333333</v>
      </c>
      <c r="I55" s="78">
        <v>0.0018576388888888887</v>
      </c>
      <c r="J55" s="78">
        <v>0.0021145833333333333</v>
      </c>
      <c r="K55" s="78">
        <v>0.002193287037037037</v>
      </c>
      <c r="L55" s="77"/>
      <c r="M55" s="77"/>
      <c r="N55" s="78">
        <v>0.0064519675925925925</v>
      </c>
      <c r="O55" s="47">
        <f>IF(B55="-","-",IF(NOT(P55="L")=TRUE,"-",100-COUNTIF($P$9:P55,"L")+1))</f>
        <v>65</v>
      </c>
      <c r="P55" s="44" t="str">
        <f t="shared" si="0"/>
        <v>L</v>
      </c>
    </row>
    <row r="56" spans="1:16" ht="15" customHeight="1">
      <c r="A56" s="60">
        <v>48</v>
      </c>
      <c r="B56" s="77">
        <v>258</v>
      </c>
      <c r="C56" s="77" t="s">
        <v>203</v>
      </c>
      <c r="D56" s="77" t="s">
        <v>85</v>
      </c>
      <c r="E56" s="77" t="s">
        <v>189</v>
      </c>
      <c r="F56" s="77" t="s">
        <v>83</v>
      </c>
      <c r="G56" s="70">
        <v>4</v>
      </c>
      <c r="H56" s="78">
        <v>0.00030671296296296295</v>
      </c>
      <c r="I56" s="78">
        <v>0.002042824074074074</v>
      </c>
      <c r="J56" s="78">
        <v>0.002095486111111111</v>
      </c>
      <c r="K56" s="78">
        <v>0.002042824074074074</v>
      </c>
      <c r="L56" s="77"/>
      <c r="M56" s="77"/>
      <c r="N56" s="78">
        <v>0.006487847222222221</v>
      </c>
      <c r="O56" s="47" t="str">
        <f>IF(B56="-","-",IF(NOT(P56="L")=TRUE,"-",100-COUNTIF($P$9:P56,"L")+1))</f>
        <v>-</v>
      </c>
      <c r="P56" s="44" t="str">
        <f t="shared" si="0"/>
        <v>NL</v>
      </c>
    </row>
    <row r="57" spans="1:16" ht="15" customHeight="1">
      <c r="A57" s="60">
        <v>49</v>
      </c>
      <c r="B57" s="77">
        <v>237</v>
      </c>
      <c r="C57" s="77" t="s">
        <v>129</v>
      </c>
      <c r="D57" s="77" t="s">
        <v>85</v>
      </c>
      <c r="E57" s="77" t="s">
        <v>189</v>
      </c>
      <c r="F57" s="77" t="s">
        <v>83</v>
      </c>
      <c r="G57" s="70">
        <v>4</v>
      </c>
      <c r="H57" s="78">
        <v>0.0003344907407407407</v>
      </c>
      <c r="I57" s="78">
        <v>0.0020289351851851853</v>
      </c>
      <c r="J57" s="78">
        <v>0.0021539351851851854</v>
      </c>
      <c r="K57" s="78">
        <v>0.0020445601851851853</v>
      </c>
      <c r="L57" s="77"/>
      <c r="M57" s="77"/>
      <c r="N57" s="78">
        <v>0.006561921296296296</v>
      </c>
      <c r="O57" s="47" t="str">
        <f>IF(B57="-","-",IF(NOT(P57="L")=TRUE,"-",100-COUNTIF($P$9:P57,"L")+1))</f>
        <v>-</v>
      </c>
      <c r="P57" s="44" t="str">
        <f t="shared" si="0"/>
        <v>NL</v>
      </c>
    </row>
    <row r="58" spans="1:16" ht="15" customHeight="1">
      <c r="A58" s="60">
        <v>50</v>
      </c>
      <c r="B58" s="77">
        <v>263</v>
      </c>
      <c r="C58" s="77" t="s">
        <v>154</v>
      </c>
      <c r="D58" s="77" t="s">
        <v>85</v>
      </c>
      <c r="E58" s="77" t="s">
        <v>189</v>
      </c>
      <c r="F58" s="77" t="s">
        <v>83</v>
      </c>
      <c r="G58" s="70">
        <v>4</v>
      </c>
      <c r="H58" s="78">
        <v>0.0003385416666666667</v>
      </c>
      <c r="I58" s="78">
        <v>0.0021568287037037038</v>
      </c>
      <c r="J58" s="78">
        <v>0.0020052083333333332</v>
      </c>
      <c r="K58" s="78">
        <v>0.0020682870370370373</v>
      </c>
      <c r="L58" s="77"/>
      <c r="M58" s="77"/>
      <c r="N58" s="78">
        <v>0.006568865740740741</v>
      </c>
      <c r="O58" s="47" t="str">
        <f>IF(B58="-","-",IF(NOT(P58="L")=TRUE,"-",100-COUNTIF($P$9:P58,"L")+1))</f>
        <v>-</v>
      </c>
      <c r="P58" s="44" t="str">
        <f t="shared" si="0"/>
        <v>NL</v>
      </c>
    </row>
    <row r="59" spans="1:16" ht="15" customHeight="1">
      <c r="A59" s="60">
        <v>51</v>
      </c>
      <c r="B59" s="77">
        <v>205</v>
      </c>
      <c r="C59" s="77" t="s">
        <v>230</v>
      </c>
      <c r="D59" s="77" t="s">
        <v>54</v>
      </c>
      <c r="E59" s="77" t="s">
        <v>189</v>
      </c>
      <c r="F59" s="77" t="s">
        <v>83</v>
      </c>
      <c r="G59" s="70">
        <v>4</v>
      </c>
      <c r="H59" s="78">
        <v>0.00035127314814814814</v>
      </c>
      <c r="I59" s="78">
        <v>0.0020532407407407405</v>
      </c>
      <c r="J59" s="78">
        <v>0.002144675925925926</v>
      </c>
      <c r="K59" s="78">
        <v>0.0021487268518518518</v>
      </c>
      <c r="L59" s="77"/>
      <c r="M59" s="77"/>
      <c r="N59" s="78">
        <v>0.006697916666666667</v>
      </c>
      <c r="O59" s="47">
        <f>IF(B59="-","-",IF(NOT(P59="L")=TRUE,"-",100-COUNTIF($P$9:P59,"L")+1))</f>
        <v>64</v>
      </c>
      <c r="P59" s="44" t="str">
        <f t="shared" si="0"/>
        <v>L</v>
      </c>
    </row>
    <row r="60" spans="1:16" ht="15" customHeight="1">
      <c r="A60" s="60">
        <v>52</v>
      </c>
      <c r="B60" s="77">
        <v>229</v>
      </c>
      <c r="C60" s="77" t="s">
        <v>167</v>
      </c>
      <c r="D60" s="77" t="s">
        <v>54</v>
      </c>
      <c r="E60" s="77" t="s">
        <v>189</v>
      </c>
      <c r="F60" s="77" t="s">
        <v>83</v>
      </c>
      <c r="G60" s="70">
        <v>4</v>
      </c>
      <c r="H60" s="78">
        <v>0.0003443287037037037</v>
      </c>
      <c r="I60" s="78">
        <v>0.0020792824074074073</v>
      </c>
      <c r="J60" s="78">
        <v>0.0022991898148148147</v>
      </c>
      <c r="K60" s="78">
        <v>0.001986689814814815</v>
      </c>
      <c r="L60" s="77"/>
      <c r="M60" s="77"/>
      <c r="N60" s="78">
        <v>0.0067094907407407416</v>
      </c>
      <c r="O60" s="47">
        <f>IF(B60="-","-",IF(NOT(P60="L")=TRUE,"-",100-COUNTIF($P$9:P60,"L")+1))</f>
        <v>63</v>
      </c>
      <c r="P60" s="44" t="str">
        <f t="shared" si="0"/>
        <v>L</v>
      </c>
    </row>
    <row r="61" spans="1:16" ht="15" customHeight="1">
      <c r="A61" s="60">
        <v>53</v>
      </c>
      <c r="B61" s="77">
        <v>259</v>
      </c>
      <c r="C61" s="77" t="s">
        <v>126</v>
      </c>
      <c r="D61" s="77" t="s">
        <v>4</v>
      </c>
      <c r="E61" s="77" t="s">
        <v>194</v>
      </c>
      <c r="F61" s="77" t="s">
        <v>114</v>
      </c>
      <c r="G61" s="70">
        <v>4</v>
      </c>
      <c r="H61" s="78">
        <v>0.00032118055555555556</v>
      </c>
      <c r="I61" s="78">
        <v>0.0020989583333333333</v>
      </c>
      <c r="J61" s="78">
        <v>0.002259837962962963</v>
      </c>
      <c r="K61" s="78">
        <v>0.0024913194444444444</v>
      </c>
      <c r="L61" s="77"/>
      <c r="M61" s="77"/>
      <c r="N61" s="78">
        <v>0.007171296296296296</v>
      </c>
      <c r="O61" s="47">
        <f>IF(B61="-","-",IF(NOT(P61="L")=TRUE,"-",100-COUNTIF($P$9:P61,"L")+1))</f>
        <v>62</v>
      </c>
      <c r="P61" s="44" t="str">
        <f t="shared" si="0"/>
        <v>L</v>
      </c>
    </row>
    <row r="62" spans="1:16" ht="15" customHeight="1">
      <c r="A62" s="60">
        <v>54</v>
      </c>
      <c r="B62" s="77">
        <v>224</v>
      </c>
      <c r="C62" s="77" t="s">
        <v>159</v>
      </c>
      <c r="D62" s="77" t="s">
        <v>25</v>
      </c>
      <c r="E62" s="77" t="s">
        <v>194</v>
      </c>
      <c r="F62" s="77" t="s">
        <v>114</v>
      </c>
      <c r="G62" s="70">
        <v>4</v>
      </c>
      <c r="H62" s="78">
        <v>0.0002719907407407407</v>
      </c>
      <c r="I62" s="78">
        <v>0.00234375</v>
      </c>
      <c r="J62" s="78">
        <v>0.002277777777777778</v>
      </c>
      <c r="K62" s="78">
        <v>0.0022835648148148147</v>
      </c>
      <c r="L62" s="77"/>
      <c r="M62" s="77"/>
      <c r="N62" s="78">
        <v>0.007177083333333334</v>
      </c>
      <c r="O62" s="47">
        <f>IF(B62="-","-",IF(NOT(P62="L")=TRUE,"-",100-COUNTIF($P$9:P62,"L")+1))</f>
        <v>61</v>
      </c>
      <c r="P62" s="44" t="str">
        <f t="shared" si="0"/>
        <v>L</v>
      </c>
    </row>
    <row r="63" spans="1:16" ht="15" customHeight="1">
      <c r="A63" s="60">
        <v>55</v>
      </c>
      <c r="B63" s="77">
        <v>244</v>
      </c>
      <c r="C63" s="77" t="s">
        <v>155</v>
      </c>
      <c r="D63" s="77" t="s">
        <v>148</v>
      </c>
      <c r="E63" s="77" t="s">
        <v>194</v>
      </c>
      <c r="F63" s="77" t="s">
        <v>114</v>
      </c>
      <c r="G63" s="70">
        <v>4</v>
      </c>
      <c r="H63" s="78">
        <v>0.0003200231481481481</v>
      </c>
      <c r="I63" s="78">
        <v>0.0024010416666666668</v>
      </c>
      <c r="J63" s="78">
        <v>0.0024039351851851856</v>
      </c>
      <c r="K63" s="78">
        <v>0.00222974537037037</v>
      </c>
      <c r="L63" s="77"/>
      <c r="M63" s="77"/>
      <c r="N63" s="78">
        <v>0.007354745370370372</v>
      </c>
      <c r="O63" s="47" t="str">
        <f>IF(B63="-","-",IF(NOT(P63="L")=TRUE,"-",100-COUNTIF($P$9:P63,"L")+1))</f>
        <v>-</v>
      </c>
      <c r="P63" s="44" t="str">
        <f t="shared" si="0"/>
        <v>NL</v>
      </c>
    </row>
    <row r="64" spans="1:16" ht="15" customHeight="1">
      <c r="A64" s="60">
        <v>56</v>
      </c>
      <c r="B64" s="77">
        <v>243</v>
      </c>
      <c r="C64" s="77" t="s">
        <v>157</v>
      </c>
      <c r="D64" s="77" t="s">
        <v>148</v>
      </c>
      <c r="E64" s="77" t="s">
        <v>194</v>
      </c>
      <c r="F64" s="77" t="s">
        <v>114</v>
      </c>
      <c r="G64" s="70">
        <v>4</v>
      </c>
      <c r="H64" s="78">
        <v>0.00032349537037037036</v>
      </c>
      <c r="I64" s="78">
        <v>0.0023871527777777775</v>
      </c>
      <c r="J64" s="78">
        <v>0.002455439814814815</v>
      </c>
      <c r="K64" s="78">
        <v>0.00222974537037037</v>
      </c>
      <c r="L64" s="77"/>
      <c r="M64" s="77"/>
      <c r="N64" s="78">
        <v>0.007395833333333334</v>
      </c>
      <c r="O64" s="47" t="str">
        <f>IF(B64="-","-",IF(NOT(P64="L")=TRUE,"-",100-COUNTIF($P$9:P64,"L")+1))</f>
        <v>-</v>
      </c>
      <c r="P64" s="44" t="str">
        <f t="shared" si="0"/>
        <v>NL</v>
      </c>
    </row>
    <row r="65" spans="1:16" ht="15" customHeight="1">
      <c r="A65" s="60">
        <v>57</v>
      </c>
      <c r="B65" s="77">
        <v>221</v>
      </c>
      <c r="C65" s="77" t="s">
        <v>215</v>
      </c>
      <c r="D65" s="77" t="s">
        <v>60</v>
      </c>
      <c r="E65" s="77" t="s">
        <v>194</v>
      </c>
      <c r="F65" s="77" t="s">
        <v>114</v>
      </c>
      <c r="G65" s="70">
        <v>4</v>
      </c>
      <c r="H65" s="78">
        <v>0.00032118055555555556</v>
      </c>
      <c r="I65" s="78">
        <v>0.0026574074074074074</v>
      </c>
      <c r="J65" s="78">
        <v>0.002568865740740741</v>
      </c>
      <c r="K65" s="78">
        <v>0.0026620370370370374</v>
      </c>
      <c r="L65" s="77"/>
      <c r="M65" s="77"/>
      <c r="N65" s="78">
        <v>0.008209490740740741</v>
      </c>
      <c r="O65" s="47">
        <f>IF(B65="-","-",IF(NOT(P65="L")=TRUE,"-",100-COUNTIF($P$9:P65,"L")+1))</f>
        <v>60</v>
      </c>
      <c r="P65" s="44" t="str">
        <f t="shared" si="0"/>
        <v>L</v>
      </c>
    </row>
    <row r="66" spans="1:16" ht="15" customHeight="1">
      <c r="A66" s="60">
        <v>58</v>
      </c>
      <c r="B66" s="77">
        <v>245</v>
      </c>
      <c r="C66" s="77" t="s">
        <v>204</v>
      </c>
      <c r="D66" s="77" t="s">
        <v>85</v>
      </c>
      <c r="E66" s="77" t="s">
        <v>189</v>
      </c>
      <c r="F66" s="77" t="s">
        <v>83</v>
      </c>
      <c r="G66" s="70">
        <v>3</v>
      </c>
      <c r="H66" s="78">
        <v>0.000296875</v>
      </c>
      <c r="I66" s="78">
        <v>0.002920717592592593</v>
      </c>
      <c r="J66" s="78">
        <v>0.002560185185185185</v>
      </c>
      <c r="K66" s="77"/>
      <c r="L66" s="77"/>
      <c r="M66" s="77"/>
      <c r="N66" s="78">
        <v>0.0057777777777777775</v>
      </c>
      <c r="O66" s="47" t="str">
        <f>IF(B66="-","-",IF(NOT(P66="L")=TRUE,"-",100-COUNTIF($P$9:P66,"L")+1))</f>
        <v>-</v>
      </c>
      <c r="P66" s="44" t="str">
        <f t="shared" si="0"/>
        <v>NL</v>
      </c>
    </row>
    <row r="67" spans="1:16" ht="15" customHeight="1">
      <c r="A67" s="60">
        <v>59</v>
      </c>
      <c r="B67" s="94">
        <v>236</v>
      </c>
      <c r="C67" s="94" t="s">
        <v>160</v>
      </c>
      <c r="D67" s="94" t="s">
        <v>50</v>
      </c>
      <c r="E67" s="94" t="s">
        <v>189</v>
      </c>
      <c r="F67" s="94" t="s">
        <v>83</v>
      </c>
      <c r="G67" s="76">
        <v>3</v>
      </c>
      <c r="H67" s="95">
        <v>0.00038194444444444446</v>
      </c>
      <c r="I67" s="95">
        <v>0.002870949074074074</v>
      </c>
      <c r="J67" s="95">
        <v>0.0028431712962962963</v>
      </c>
      <c r="K67" s="94"/>
      <c r="L67" s="94"/>
      <c r="M67" s="94"/>
      <c r="N67" s="95">
        <v>0.0060960648148148154</v>
      </c>
      <c r="O67" s="47" t="str">
        <f>IF(B67="-","-",IF(NOT(P67="L")=TRUE,"-",100-COUNTIF($P$9:P67,"L")+1))</f>
        <v>-</v>
      </c>
      <c r="P67" s="44" t="str">
        <f t="shared" si="0"/>
        <v>NL</v>
      </c>
    </row>
    <row r="68" spans="1:16" ht="15" customHeight="1">
      <c r="A68" s="60">
        <v>60</v>
      </c>
      <c r="B68" s="94">
        <v>264</v>
      </c>
      <c r="C68" s="94" t="s">
        <v>163</v>
      </c>
      <c r="D68" s="94" t="s">
        <v>25</v>
      </c>
      <c r="E68" s="94" t="s">
        <v>189</v>
      </c>
      <c r="F68" s="94" t="s">
        <v>83</v>
      </c>
      <c r="G68" s="76">
        <v>3</v>
      </c>
      <c r="H68" s="95">
        <v>0.00037847222222222226</v>
      </c>
      <c r="I68" s="95">
        <v>0.0031412037037037038</v>
      </c>
      <c r="J68" s="95">
        <v>0.003089699074074074</v>
      </c>
      <c r="K68" s="94"/>
      <c r="L68" s="94"/>
      <c r="M68" s="94"/>
      <c r="N68" s="95">
        <v>0.006609375</v>
      </c>
      <c r="O68" s="47">
        <f>IF(B68="-","-",IF(NOT(P68="L")=TRUE,"-",100-COUNTIF($P$9:P68,"L")+1))</f>
        <v>59</v>
      </c>
      <c r="P68" s="44" t="str">
        <f aca="true" t="shared" si="1" ref="P68:P74">IF(D68="-","-",IF(D68="Private Member",IF(COUNTIF($S$6:$S$60,C68)=1,"L","NL"),IF(COUNTIF($R$6:$R$60,D68)=1,"L","NL")))</f>
        <v>L</v>
      </c>
    </row>
    <row r="69" spans="1:16" ht="15" customHeight="1">
      <c r="A69" s="60">
        <v>61</v>
      </c>
      <c r="B69" s="94">
        <v>254</v>
      </c>
      <c r="C69" s="94" t="s">
        <v>205</v>
      </c>
      <c r="D69" s="94" t="s">
        <v>30</v>
      </c>
      <c r="E69" s="94" t="s">
        <v>189</v>
      </c>
      <c r="F69" s="94" t="s">
        <v>83</v>
      </c>
      <c r="G69" s="76">
        <v>3</v>
      </c>
      <c r="H69" s="95">
        <v>0.0003541666666666667</v>
      </c>
      <c r="I69" s="95">
        <v>0.001995949074074074</v>
      </c>
      <c r="J69" s="95">
        <v>0.0045462962962962965</v>
      </c>
      <c r="K69" s="94"/>
      <c r="L69" s="94"/>
      <c r="M69" s="94"/>
      <c r="N69" s="95">
        <v>0.006896412037037038</v>
      </c>
      <c r="O69" s="47">
        <f>IF(B69="-","-",IF(NOT(P69="L")=TRUE,"-",100-COUNTIF($P$9:P69,"L")+1))</f>
        <v>58</v>
      </c>
      <c r="P69" s="44" t="str">
        <f t="shared" si="1"/>
        <v>L</v>
      </c>
    </row>
    <row r="70" spans="1:16" ht="15" customHeight="1">
      <c r="A70" s="60">
        <v>62</v>
      </c>
      <c r="B70" s="94">
        <v>256</v>
      </c>
      <c r="C70" s="94" t="s">
        <v>206</v>
      </c>
      <c r="D70" s="94" t="s">
        <v>85</v>
      </c>
      <c r="E70" s="94" t="s">
        <v>194</v>
      </c>
      <c r="F70" s="94" t="s">
        <v>114</v>
      </c>
      <c r="G70" s="76">
        <v>2</v>
      </c>
      <c r="H70" s="95">
        <v>0.0003611111111111111</v>
      </c>
      <c r="I70" s="95"/>
      <c r="J70" s="95"/>
      <c r="K70" s="95"/>
      <c r="L70" s="95"/>
      <c r="M70" s="95"/>
      <c r="N70" s="94" t="s">
        <v>137</v>
      </c>
      <c r="O70" s="47" t="str">
        <f>IF(B70="-","-",IF(NOT(P70="L")=TRUE,"-",100-COUNTIF($P$9:P70,"L")+1))</f>
        <v>-</v>
      </c>
      <c r="P70" s="44" t="str">
        <f t="shared" si="1"/>
        <v>NL</v>
      </c>
    </row>
    <row r="71" spans="1:16" ht="15" customHeight="1">
      <c r="A71" s="60">
        <v>63</v>
      </c>
      <c r="B71" s="94">
        <v>232</v>
      </c>
      <c r="C71" s="94" t="s">
        <v>212</v>
      </c>
      <c r="D71" s="94" t="s">
        <v>54</v>
      </c>
      <c r="E71" s="94" t="s">
        <v>194</v>
      </c>
      <c r="F71" s="94" t="s">
        <v>114</v>
      </c>
      <c r="G71" s="76"/>
      <c r="H71" s="94"/>
      <c r="I71" s="94" t="s">
        <v>207</v>
      </c>
      <c r="J71" s="94"/>
      <c r="K71" s="94"/>
      <c r="L71" s="94"/>
      <c r="M71" s="94"/>
      <c r="N71" s="94" t="s">
        <v>208</v>
      </c>
      <c r="O71" s="47">
        <f>IF(B71="-","-",IF(NOT(P71="L")=TRUE,"-",100-COUNTIF($P$9:P71,"L")+1))</f>
        <v>57</v>
      </c>
      <c r="P71" s="44" t="str">
        <f t="shared" si="1"/>
        <v>L</v>
      </c>
    </row>
    <row r="72" spans="1:16" ht="15" customHeight="1">
      <c r="A72" s="60">
        <v>64</v>
      </c>
      <c r="B72" s="94">
        <v>215</v>
      </c>
      <c r="C72" s="94" t="s">
        <v>209</v>
      </c>
      <c r="D72" s="94" t="s">
        <v>210</v>
      </c>
      <c r="E72" s="94" t="s">
        <v>189</v>
      </c>
      <c r="F72" s="94" t="s">
        <v>83</v>
      </c>
      <c r="G72" s="76"/>
      <c r="H72" s="94"/>
      <c r="I72" s="94" t="s">
        <v>207</v>
      </c>
      <c r="J72" s="94"/>
      <c r="K72" s="94"/>
      <c r="L72" s="94"/>
      <c r="M72" s="94"/>
      <c r="N72" s="94" t="s">
        <v>208</v>
      </c>
      <c r="O72" s="47" t="str">
        <f>IF(B72="-","-",IF(NOT(P72="L")=TRUE,"-",100-COUNTIF($P$9:P72,"L")+1))</f>
        <v>-</v>
      </c>
      <c r="P72" s="44" t="str">
        <f t="shared" si="1"/>
        <v>NL</v>
      </c>
    </row>
    <row r="73" spans="1:16" ht="15" customHeight="1">
      <c r="A73" s="60">
        <v>65</v>
      </c>
      <c r="B73" s="94">
        <v>210</v>
      </c>
      <c r="C73" s="94" t="s">
        <v>105</v>
      </c>
      <c r="D73" s="101" t="s">
        <v>25</v>
      </c>
      <c r="E73" s="94" t="s">
        <v>189</v>
      </c>
      <c r="F73" s="94" t="s">
        <v>83</v>
      </c>
      <c r="G73" s="76"/>
      <c r="H73" s="94"/>
      <c r="I73" s="94" t="s">
        <v>207</v>
      </c>
      <c r="J73" s="94"/>
      <c r="K73" s="94"/>
      <c r="L73" s="94"/>
      <c r="M73" s="94"/>
      <c r="N73" s="94" t="s">
        <v>208</v>
      </c>
      <c r="O73" s="47">
        <f>IF(B73="-","-",IF(NOT(P73="L")=TRUE,"-",100-COUNTIF($P$9:P73,"L")+1))</f>
        <v>56</v>
      </c>
      <c r="P73" s="44" t="str">
        <f t="shared" si="1"/>
        <v>L</v>
      </c>
    </row>
    <row r="74" spans="1:16" ht="15" customHeight="1" thickBot="1">
      <c r="A74" s="67">
        <v>66</v>
      </c>
      <c r="B74" s="72">
        <v>248</v>
      </c>
      <c r="C74" s="72" t="s">
        <v>211</v>
      </c>
      <c r="D74" s="72" t="s">
        <v>60</v>
      </c>
      <c r="E74" s="72" t="s">
        <v>189</v>
      </c>
      <c r="F74" s="72" t="s">
        <v>83</v>
      </c>
      <c r="G74" s="68"/>
      <c r="H74" s="72"/>
      <c r="I74" s="72" t="s">
        <v>207</v>
      </c>
      <c r="J74" s="72"/>
      <c r="K74" s="72"/>
      <c r="L74" s="72"/>
      <c r="M74" s="72"/>
      <c r="N74" s="72" t="s">
        <v>208</v>
      </c>
      <c r="O74" s="53">
        <f>IF(B74="-","-",IF(NOT(P74="L")=TRUE,"-",100-COUNTIF($P$9:P74,"L")+1))</f>
        <v>55</v>
      </c>
      <c r="P74" s="44" t="str">
        <f t="shared" si="1"/>
        <v>L</v>
      </c>
    </row>
  </sheetData>
  <sheetProtection/>
  <mergeCells count="6">
    <mergeCell ref="A1:P1"/>
    <mergeCell ref="A2:P2"/>
    <mergeCell ref="A3:P3"/>
    <mergeCell ref="A4:P4"/>
    <mergeCell ref="A5:P5"/>
    <mergeCell ref="A6:P6"/>
  </mergeCells>
  <dataValidations count="1">
    <dataValidation allowBlank="1" showInputMessage="1" showErrorMessage="1" prompt="Enter the names of all Private Members, for all categories of rider." sqref="S8"/>
  </dataValidations>
  <hyperlinks>
    <hyperlink ref="T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4"/>
  <sheetViews>
    <sheetView zoomScalePageLayoutView="0" workbookViewId="0" topLeftCell="A1">
      <selection activeCell="C60" sqref="C60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4" width="8.7109375" style="44" customWidth="1"/>
    <col min="15" max="15" width="11.421875" style="45" customWidth="1"/>
    <col min="16" max="17" width="8.8515625" style="44" hidden="1" customWidth="1"/>
    <col min="18" max="18" width="22.421875" style="44" hidden="1" customWidth="1"/>
    <col min="19" max="19" width="30.8515625" style="44" hidden="1" customWidth="1"/>
    <col min="20" max="20" width="15.28125" style="44" customWidth="1"/>
    <col min="21" max="21" width="17.421875" style="44" bestFit="1" customWidth="1"/>
    <col min="22" max="25" width="9.140625" style="44" customWidth="1"/>
  </cols>
  <sheetData>
    <row r="1" spans="1:20" ht="22.5">
      <c r="A1" s="206" t="s">
        <v>227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T1" s="81" t="s">
        <v>37</v>
      </c>
    </row>
    <row r="2" spans="1:16" ht="19.5">
      <c r="A2" s="207" t="s">
        <v>228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</row>
    <row r="3" spans="1:16" ht="15.75">
      <c r="A3" s="208" t="s">
        <v>183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1:16" ht="15.75">
      <c r="A4" s="209">
        <v>42273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</row>
    <row r="5" spans="1:16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</row>
    <row r="6" spans="1:16" ht="13.5" thickBot="1">
      <c r="A6" s="210" t="s">
        <v>188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</row>
    <row r="7" spans="1:15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49" t="s">
        <v>1</v>
      </c>
    </row>
    <row r="8" spans="1:23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186</v>
      </c>
      <c r="M8" s="66" t="s">
        <v>187</v>
      </c>
      <c r="N8" s="66" t="s">
        <v>71</v>
      </c>
      <c r="O8" s="48" t="s">
        <v>3</v>
      </c>
      <c r="P8" s="44" t="s">
        <v>43</v>
      </c>
      <c r="Q8" s="46"/>
      <c r="R8" s="83" t="s">
        <v>44</v>
      </c>
      <c r="S8" s="84" t="s">
        <v>45</v>
      </c>
      <c r="T8" s="46"/>
      <c r="U8" s="46"/>
      <c r="V8" s="46"/>
      <c r="W8" s="46"/>
    </row>
    <row r="9" spans="1:23" ht="13.5" customHeight="1" thickTop="1">
      <c r="A9" s="60">
        <v>1</v>
      </c>
      <c r="B9">
        <v>223</v>
      </c>
      <c r="C9" t="s">
        <v>213</v>
      </c>
      <c r="D9" t="s">
        <v>190</v>
      </c>
      <c r="E9" t="s">
        <v>82</v>
      </c>
      <c r="F9" t="s">
        <v>83</v>
      </c>
      <c r="G9">
        <v>6</v>
      </c>
      <c r="H9" s="92">
        <v>0.0004913194444444445</v>
      </c>
      <c r="I9" s="92">
        <v>0.0010335648148148148</v>
      </c>
      <c r="J9" s="92">
        <v>0.0010497685185185187</v>
      </c>
      <c r="K9" s="92">
        <v>0.0010248842592592592</v>
      </c>
      <c r="L9" s="92">
        <v>0.0010850694444444445</v>
      </c>
      <c r="M9" s="92">
        <v>0.0010989583333333333</v>
      </c>
      <c r="N9" s="92">
        <v>0.005783564814814814</v>
      </c>
      <c r="O9" s="47" t="str">
        <f>IF(B9="-","-",IF(NOT(P9="L")=TRUE,"-",100-COUNTIF($P$9:P9,"L")+1))</f>
        <v>-</v>
      </c>
      <c r="P9" s="44" t="str">
        <f>IF(D9="-","-",IF(D9="Private Member",IF(COUNTIF($S$6:$S$60,C9)=1,"L","NL"),IF(COUNTIF($R$6:$R$60,D9)=1,"L","NL")))</f>
        <v>NL</v>
      </c>
      <c r="Q9" s="46"/>
      <c r="R9" s="89" t="s">
        <v>170</v>
      </c>
      <c r="S9" s="88" t="s">
        <v>171</v>
      </c>
      <c r="W9" s="46"/>
    </row>
    <row r="10" spans="1:23" ht="13.5" customHeight="1">
      <c r="A10" s="60">
        <v>2</v>
      </c>
      <c r="B10" s="2">
        <v>214</v>
      </c>
      <c r="C10" s="2" t="s">
        <v>84</v>
      </c>
      <c r="D10" s="2" t="s">
        <v>54</v>
      </c>
      <c r="E10" s="2" t="s">
        <v>82</v>
      </c>
      <c r="F10" s="2" t="s">
        <v>83</v>
      </c>
      <c r="G10" s="2">
        <v>6</v>
      </c>
      <c r="H10" s="93">
        <v>0.0005069444444444444</v>
      </c>
      <c r="I10" s="93">
        <v>0.0010364583333333332</v>
      </c>
      <c r="J10" s="93">
        <v>0.0010937499999999999</v>
      </c>
      <c r="K10" s="93">
        <v>0.0011116898148148147</v>
      </c>
      <c r="L10" s="93">
        <v>0.001117476851851852</v>
      </c>
      <c r="M10" s="93">
        <v>0.0010908564814814815</v>
      </c>
      <c r="N10" s="93">
        <v>0.005957175925925926</v>
      </c>
      <c r="O10" s="47">
        <f>IF(B10="-","-",IF(NOT(P10="L")=TRUE,"-",100-COUNTIF($P$9:P10,"L")+1))</f>
        <v>100</v>
      </c>
      <c r="P10" s="44" t="str">
        <f aca="true" t="shared" si="0" ref="P10:P65">IF(D10="-","-",IF(D10="Private Member",IF(COUNTIF($S$6:$S$60,C10)=1,"L","NL"),IF(COUNTIF($R$6:$R$60,D10)=1,"L","NL")))</f>
        <v>L</v>
      </c>
      <c r="Q10" s="46"/>
      <c r="R10" s="89" t="s">
        <v>4</v>
      </c>
      <c r="S10" s="88" t="s">
        <v>172</v>
      </c>
      <c r="W10" s="46"/>
    </row>
    <row r="11" spans="1:23" ht="13.5" customHeight="1">
      <c r="A11" s="60">
        <v>3</v>
      </c>
      <c r="B11" s="2">
        <v>204</v>
      </c>
      <c r="C11" s="2" t="s">
        <v>81</v>
      </c>
      <c r="D11" s="2" t="s">
        <v>54</v>
      </c>
      <c r="E11" s="2" t="s">
        <v>82</v>
      </c>
      <c r="F11" s="2" t="s">
        <v>83</v>
      </c>
      <c r="G11" s="2">
        <v>6</v>
      </c>
      <c r="H11" s="93">
        <v>0.00048379629629629624</v>
      </c>
      <c r="I11" s="93">
        <v>0.0010121527777777778</v>
      </c>
      <c r="J11" s="93">
        <v>0.0011157407407407407</v>
      </c>
      <c r="K11" s="93">
        <v>0.0011400462962962963</v>
      </c>
      <c r="L11" s="93">
        <v>0.0011325231481481481</v>
      </c>
      <c r="M11" s="93">
        <v>0.001089699074074074</v>
      </c>
      <c r="N11" s="93">
        <v>0.005973958333333332</v>
      </c>
      <c r="O11" s="47">
        <f>IF(B11="-","-",IF(NOT(P11="L")=TRUE,"-",100-COUNTIF($P$9:P11,"L")+1))</f>
        <v>99</v>
      </c>
      <c r="P11" s="44" t="str">
        <f t="shared" si="0"/>
        <v>L</v>
      </c>
      <c r="Q11" s="46"/>
      <c r="R11" s="89" t="s">
        <v>54</v>
      </c>
      <c r="S11" s="88" t="s">
        <v>63</v>
      </c>
      <c r="W11" s="46"/>
    </row>
    <row r="12" spans="1:23" ht="13.5" customHeight="1">
      <c r="A12" s="60">
        <v>4</v>
      </c>
      <c r="B12" s="2">
        <v>201</v>
      </c>
      <c r="C12" s="2" t="s">
        <v>89</v>
      </c>
      <c r="D12" s="2" t="s">
        <v>54</v>
      </c>
      <c r="E12" s="2" t="s">
        <v>82</v>
      </c>
      <c r="F12" s="2" t="s">
        <v>83</v>
      </c>
      <c r="G12" s="2">
        <v>6</v>
      </c>
      <c r="H12" s="93">
        <v>0.0005017361111111111</v>
      </c>
      <c r="I12" s="93">
        <v>0.0010590277777777777</v>
      </c>
      <c r="J12" s="93">
        <v>0.0011383101851851851</v>
      </c>
      <c r="K12" s="93">
        <v>0.0011394675925925927</v>
      </c>
      <c r="L12" s="93">
        <v>0.0011927083333333332</v>
      </c>
      <c r="M12" s="93">
        <v>0.0010949074074074075</v>
      </c>
      <c r="N12" s="93">
        <v>0.006126157407407407</v>
      </c>
      <c r="O12" s="47">
        <f>IF(B12="-","-",IF(NOT(P12="L")=TRUE,"-",100-COUNTIF($P$9:P12,"L")+1))</f>
        <v>98</v>
      </c>
      <c r="P12" s="44" t="str">
        <f t="shared" si="0"/>
        <v>L</v>
      </c>
      <c r="Q12" s="46"/>
      <c r="R12" s="89" t="s">
        <v>56</v>
      </c>
      <c r="S12" s="88" t="s">
        <v>173</v>
      </c>
      <c r="W12" s="46"/>
    </row>
    <row r="13" spans="1:23" ht="13.5" customHeight="1">
      <c r="A13" s="60">
        <v>5</v>
      </c>
      <c r="B13" s="2">
        <v>247</v>
      </c>
      <c r="C13" s="2" t="s">
        <v>90</v>
      </c>
      <c r="D13" s="2" t="s">
        <v>25</v>
      </c>
      <c r="E13" s="2" t="s">
        <v>82</v>
      </c>
      <c r="F13" s="2" t="s">
        <v>83</v>
      </c>
      <c r="G13" s="2">
        <v>6</v>
      </c>
      <c r="H13" s="93">
        <v>0.00048379629629629624</v>
      </c>
      <c r="I13" s="93">
        <v>0.0009953703703703704</v>
      </c>
      <c r="J13" s="93">
        <v>0.0011458333333333333</v>
      </c>
      <c r="K13" s="93">
        <v>0.001142939814814815</v>
      </c>
      <c r="L13" s="93">
        <v>0.0011736111111111112</v>
      </c>
      <c r="M13" s="93">
        <v>0.0011886574074074074</v>
      </c>
      <c r="N13" s="93">
        <v>0.006130208333333334</v>
      </c>
      <c r="O13" s="47">
        <f>IF(B13="-","-",IF(NOT(P13="L")=TRUE,"-",100-COUNTIF($P$9:P13,"L")+1))</f>
        <v>97</v>
      </c>
      <c r="P13" s="44" t="str">
        <f t="shared" si="0"/>
        <v>L</v>
      </c>
      <c r="Q13" s="46"/>
      <c r="R13" s="89" t="s">
        <v>174</v>
      </c>
      <c r="S13" s="88" t="s">
        <v>175</v>
      </c>
      <c r="W13" s="46"/>
    </row>
    <row r="14" spans="1:23" ht="13.5" customHeight="1">
      <c r="A14" s="60">
        <v>6</v>
      </c>
      <c r="B14" s="2">
        <v>210</v>
      </c>
      <c r="C14" s="2" t="s">
        <v>94</v>
      </c>
      <c r="D14" s="2" t="s">
        <v>54</v>
      </c>
      <c r="E14" s="2" t="s">
        <v>82</v>
      </c>
      <c r="F14" s="2" t="s">
        <v>83</v>
      </c>
      <c r="G14" s="2">
        <v>6</v>
      </c>
      <c r="H14" s="93">
        <v>0.0005057870370370371</v>
      </c>
      <c r="I14" s="93">
        <v>0.0010891203703703703</v>
      </c>
      <c r="J14" s="93">
        <v>0.0011383101851851851</v>
      </c>
      <c r="K14" s="93">
        <v>0.001179398148148148</v>
      </c>
      <c r="L14" s="93">
        <v>0.0011574074074074073</v>
      </c>
      <c r="M14" s="93">
        <v>0.0011238425925925927</v>
      </c>
      <c r="N14" s="93">
        <v>0.006193865740740742</v>
      </c>
      <c r="O14" s="47">
        <f>IF(B14="-","-",IF(NOT(P14="L")=TRUE,"-",100-COUNTIF($P$9:P14,"L")+1))</f>
        <v>96</v>
      </c>
      <c r="P14" s="44" t="str">
        <f t="shared" si="0"/>
        <v>L</v>
      </c>
      <c r="Q14" s="46"/>
      <c r="R14" s="89" t="s">
        <v>74</v>
      </c>
      <c r="S14" s="88" t="s">
        <v>176</v>
      </c>
      <c r="W14" s="46"/>
    </row>
    <row r="15" spans="1:23" ht="13.5" customHeight="1">
      <c r="A15" s="60">
        <v>7</v>
      </c>
      <c r="B15" s="2">
        <v>224</v>
      </c>
      <c r="C15" s="2" t="s">
        <v>214</v>
      </c>
      <c r="D15" s="2" t="s">
        <v>60</v>
      </c>
      <c r="E15" s="2" t="s">
        <v>82</v>
      </c>
      <c r="F15" s="2" t="s">
        <v>83</v>
      </c>
      <c r="G15" s="2">
        <v>6</v>
      </c>
      <c r="H15" s="93">
        <v>0.00048611111111111104</v>
      </c>
      <c r="I15" s="93">
        <v>0.0010885416666666667</v>
      </c>
      <c r="J15" s="93">
        <v>0.0011568287037037038</v>
      </c>
      <c r="K15" s="93">
        <v>0.0011440972222222221</v>
      </c>
      <c r="L15" s="93">
        <v>0.001191550925925926</v>
      </c>
      <c r="M15" s="93">
        <v>0.0011377314814814813</v>
      </c>
      <c r="N15" s="93">
        <v>0.0062048611111111115</v>
      </c>
      <c r="O15" s="47">
        <f>IF(B15="-","-",IF(NOT(P15="L")=TRUE,"-",100-COUNTIF($P$9:P15,"L")+1))</f>
        <v>95</v>
      </c>
      <c r="P15" s="44" t="str">
        <f t="shared" si="0"/>
        <v>L</v>
      </c>
      <c r="Q15" s="46"/>
      <c r="R15" s="89" t="s">
        <v>36</v>
      </c>
      <c r="S15" s="88" t="s">
        <v>177</v>
      </c>
      <c r="W15" s="46"/>
    </row>
    <row r="16" spans="1:23" ht="13.5" customHeight="1">
      <c r="A16" s="60">
        <v>8</v>
      </c>
      <c r="B16" s="2">
        <v>217</v>
      </c>
      <c r="C16" s="2" t="s">
        <v>91</v>
      </c>
      <c r="D16" s="2" t="s">
        <v>4</v>
      </c>
      <c r="E16" s="2" t="s">
        <v>82</v>
      </c>
      <c r="F16" s="2" t="s">
        <v>83</v>
      </c>
      <c r="G16" s="2">
        <v>6</v>
      </c>
      <c r="H16" s="93">
        <v>0.0004890046296296297</v>
      </c>
      <c r="I16" s="93">
        <v>0.0010179398148148148</v>
      </c>
      <c r="J16" s="93">
        <v>0.0011516203703703703</v>
      </c>
      <c r="K16" s="93">
        <v>0.0012025462962962964</v>
      </c>
      <c r="L16" s="93">
        <v>0.001193287037037037</v>
      </c>
      <c r="M16" s="93">
        <v>0.0012123842592592592</v>
      </c>
      <c r="N16" s="93">
        <v>0.0062667824074074075</v>
      </c>
      <c r="O16" s="47">
        <f>IF(B16="-","-",IF(NOT(P16="L")=TRUE,"-",100-COUNTIF($P$9:P16,"L")+1))</f>
        <v>94</v>
      </c>
      <c r="P16" s="44" t="str">
        <f t="shared" si="0"/>
        <v>L</v>
      </c>
      <c r="Q16" s="46"/>
      <c r="R16" s="89" t="s">
        <v>46</v>
      </c>
      <c r="S16" s="87"/>
      <c r="W16" s="46"/>
    </row>
    <row r="17" spans="1:23" ht="13.5" customHeight="1">
      <c r="A17" s="60">
        <v>9</v>
      </c>
      <c r="B17" s="2">
        <v>211</v>
      </c>
      <c r="C17" s="2" t="s">
        <v>93</v>
      </c>
      <c r="D17" s="2" t="s">
        <v>4</v>
      </c>
      <c r="E17" s="2" t="s">
        <v>82</v>
      </c>
      <c r="F17" s="2" t="s">
        <v>83</v>
      </c>
      <c r="G17" s="2">
        <v>6</v>
      </c>
      <c r="H17" s="93">
        <v>0.00048206018518518514</v>
      </c>
      <c r="I17" s="93">
        <v>0.0010729166666666667</v>
      </c>
      <c r="J17" s="93">
        <v>0.0011967592592592592</v>
      </c>
      <c r="K17" s="93">
        <v>0.0011724537037037035</v>
      </c>
      <c r="L17" s="93">
        <v>0.0012083333333333334</v>
      </c>
      <c r="M17" s="93">
        <v>0.001152777777777778</v>
      </c>
      <c r="N17" s="93">
        <v>0.006285300925925926</v>
      </c>
      <c r="O17" s="47">
        <f>IF(B17="-","-",IF(NOT(P17="L")=TRUE,"-",100-COUNTIF($P$9:P17,"L")+1))</f>
        <v>93</v>
      </c>
      <c r="P17" s="44" t="str">
        <f t="shared" si="0"/>
        <v>L</v>
      </c>
      <c r="Q17" s="46"/>
      <c r="R17" s="89" t="s">
        <v>178</v>
      </c>
      <c r="S17" s="87"/>
      <c r="W17" s="46"/>
    </row>
    <row r="18" spans="1:23" ht="13.5" customHeight="1">
      <c r="A18" s="60">
        <v>10</v>
      </c>
      <c r="B18" s="2">
        <v>207</v>
      </c>
      <c r="C18" s="2" t="s">
        <v>92</v>
      </c>
      <c r="D18" s="2" t="s">
        <v>183</v>
      </c>
      <c r="E18" s="2" t="s">
        <v>82</v>
      </c>
      <c r="F18" s="2" t="s">
        <v>83</v>
      </c>
      <c r="G18" s="2">
        <v>6</v>
      </c>
      <c r="H18" s="93">
        <v>0.0005266203703703703</v>
      </c>
      <c r="I18" s="93">
        <v>0.0012152777777777778</v>
      </c>
      <c r="J18" s="93">
        <v>0.001254050925925926</v>
      </c>
      <c r="K18" s="93">
        <v>0.001320601851851852</v>
      </c>
      <c r="L18" s="93">
        <v>0.001302662037037037</v>
      </c>
      <c r="M18" s="93">
        <v>0.001254050925925926</v>
      </c>
      <c r="N18" s="93">
        <v>0.00687326388888889</v>
      </c>
      <c r="O18" s="47">
        <f>IF(B18="-","-",IF(NOT(P18="L")=TRUE,"-",100-COUNTIF($P$9:P18,"L")+1))</f>
        <v>92</v>
      </c>
      <c r="P18" s="44" t="str">
        <f t="shared" si="0"/>
        <v>L</v>
      </c>
      <c r="Q18" s="46"/>
      <c r="R18" s="89" t="s">
        <v>179</v>
      </c>
      <c r="S18" s="87"/>
      <c r="W18" s="46"/>
    </row>
    <row r="19" spans="1:23" ht="13.5" customHeight="1">
      <c r="A19" s="60">
        <v>11</v>
      </c>
      <c r="B19" s="2">
        <v>252</v>
      </c>
      <c r="C19" s="2" t="s">
        <v>98</v>
      </c>
      <c r="D19" s="2" t="s">
        <v>99</v>
      </c>
      <c r="E19" s="2" t="s">
        <v>82</v>
      </c>
      <c r="F19" s="2" t="s">
        <v>83</v>
      </c>
      <c r="G19" s="2">
        <v>6</v>
      </c>
      <c r="H19" s="93">
        <v>0.0005225694444444444</v>
      </c>
      <c r="I19" s="93">
        <v>0.0011996527777777778</v>
      </c>
      <c r="J19" s="93">
        <v>0.0012372685185185186</v>
      </c>
      <c r="K19" s="93">
        <v>0.00135474537037037</v>
      </c>
      <c r="L19" s="93">
        <v>0.001361689814814815</v>
      </c>
      <c r="M19" s="93">
        <v>0.0013252314814814813</v>
      </c>
      <c r="N19" s="93">
        <v>0.007001157407407407</v>
      </c>
      <c r="O19" s="47" t="str">
        <f>IF(B19="-","-",IF(NOT(P19="L")=TRUE,"-",100-COUNTIF($P$9:P19,"L")+1))</f>
        <v>-</v>
      </c>
      <c r="P19" s="44" t="str">
        <f t="shared" si="0"/>
        <v>NL</v>
      </c>
      <c r="Q19" s="46"/>
      <c r="R19" s="89" t="s">
        <v>180</v>
      </c>
      <c r="S19" s="87"/>
      <c r="W19" s="46"/>
    </row>
    <row r="20" spans="1:23" ht="13.5" customHeight="1">
      <c r="A20" s="60">
        <v>12</v>
      </c>
      <c r="B20" s="2">
        <v>202</v>
      </c>
      <c r="C20" s="2" t="s">
        <v>110</v>
      </c>
      <c r="D20" s="2" t="s">
        <v>25</v>
      </c>
      <c r="E20" s="2" t="s">
        <v>82</v>
      </c>
      <c r="F20" s="2" t="s">
        <v>83</v>
      </c>
      <c r="G20" s="2">
        <v>6</v>
      </c>
      <c r="H20" s="93">
        <v>0.0005300925925925925</v>
      </c>
      <c r="I20" s="93">
        <v>0.001342013888888889</v>
      </c>
      <c r="J20" s="93">
        <v>0.0012505787037037036</v>
      </c>
      <c r="K20" s="93">
        <v>0.0012887731481481483</v>
      </c>
      <c r="L20" s="93">
        <v>0.001308449074074074</v>
      </c>
      <c r="M20" s="93">
        <v>0.001302662037037037</v>
      </c>
      <c r="N20" s="93">
        <v>0.007022569444444445</v>
      </c>
      <c r="O20" s="47">
        <f>IF(B20="-","-",IF(NOT(P20="L")=TRUE,"-",100-COUNTIF($P$9:P20,"L")+1))</f>
        <v>91</v>
      </c>
      <c r="P20" s="44" t="str">
        <f t="shared" si="0"/>
        <v>L</v>
      </c>
      <c r="Q20" s="46"/>
      <c r="R20" s="89" t="s">
        <v>49</v>
      </c>
      <c r="S20" s="87"/>
      <c r="W20" s="46"/>
    </row>
    <row r="21" spans="1:23" ht="13.5" customHeight="1">
      <c r="A21" s="60">
        <v>13</v>
      </c>
      <c r="B21" s="2">
        <v>212</v>
      </c>
      <c r="C21" s="2" t="s">
        <v>96</v>
      </c>
      <c r="D21" s="2" t="s">
        <v>25</v>
      </c>
      <c r="E21" s="2" t="s">
        <v>82</v>
      </c>
      <c r="F21" s="2" t="s">
        <v>83</v>
      </c>
      <c r="G21" s="2">
        <v>6</v>
      </c>
      <c r="H21" s="93">
        <v>0.00048495370370370375</v>
      </c>
      <c r="I21" s="93">
        <v>0.0013113425925925925</v>
      </c>
      <c r="J21" s="93">
        <v>0.001324074074074074</v>
      </c>
      <c r="K21" s="93">
        <v>0.0013437500000000001</v>
      </c>
      <c r="L21" s="93">
        <v>0.0014380787037037036</v>
      </c>
      <c r="M21" s="93">
        <v>0.0018055555555555557</v>
      </c>
      <c r="N21" s="93">
        <v>0.00770775462962963</v>
      </c>
      <c r="O21" s="47">
        <f>IF(B21="-","-",IF(NOT(P21="L")=TRUE,"-",100-COUNTIF($P$9:P21,"L")+1))</f>
        <v>90</v>
      </c>
      <c r="P21" s="44" t="str">
        <f t="shared" si="0"/>
        <v>L</v>
      </c>
      <c r="Q21" s="46"/>
      <c r="R21" t="s">
        <v>181</v>
      </c>
      <c r="S21" s="87"/>
      <c r="W21" s="46"/>
    </row>
    <row r="22" spans="1:23" ht="13.5" customHeight="1">
      <c r="A22" s="60">
        <v>14</v>
      </c>
      <c r="B22" s="2">
        <v>234</v>
      </c>
      <c r="C22" s="2" t="s">
        <v>115</v>
      </c>
      <c r="D22" s="2" t="s">
        <v>54</v>
      </c>
      <c r="E22" s="2" t="s">
        <v>82</v>
      </c>
      <c r="F22" s="2" t="s">
        <v>83</v>
      </c>
      <c r="G22" s="2">
        <v>5</v>
      </c>
      <c r="H22" s="93">
        <v>0.0005318287037037037</v>
      </c>
      <c r="I22" s="93">
        <v>0.0013177083333333333</v>
      </c>
      <c r="J22" s="93">
        <v>0.001302662037037037</v>
      </c>
      <c r="K22" s="93">
        <v>0.0013107638888888889</v>
      </c>
      <c r="L22" s="93">
        <v>0.0013674768518518517</v>
      </c>
      <c r="M22" s="2"/>
      <c r="N22" s="93">
        <v>0.005830439814814815</v>
      </c>
      <c r="O22" s="47">
        <f>IF(B22="-","-",IF(NOT(P22="L")=TRUE,"-",100-COUNTIF($P$9:P22,"L")+1))</f>
        <v>89</v>
      </c>
      <c r="P22" s="44" t="str">
        <f t="shared" si="0"/>
        <v>L</v>
      </c>
      <c r="Q22" s="46"/>
      <c r="R22" s="89" t="s">
        <v>57</v>
      </c>
      <c r="S22" s="87"/>
      <c r="W22" s="46"/>
    </row>
    <row r="23" spans="1:23" ht="13.5" customHeight="1">
      <c r="A23" s="60">
        <v>15</v>
      </c>
      <c r="B23" s="2">
        <v>226</v>
      </c>
      <c r="C23" s="2" t="s">
        <v>95</v>
      </c>
      <c r="D23" s="2" t="s">
        <v>4</v>
      </c>
      <c r="E23" s="2" t="s">
        <v>82</v>
      </c>
      <c r="F23" s="2" t="s">
        <v>83</v>
      </c>
      <c r="G23" s="2">
        <v>5</v>
      </c>
      <c r="H23" s="93">
        <v>0.00048553240740740745</v>
      </c>
      <c r="I23" s="93">
        <v>0.00121875</v>
      </c>
      <c r="J23" s="93">
        <v>0.0013217592592592593</v>
      </c>
      <c r="K23" s="93">
        <v>0.0013807870370370371</v>
      </c>
      <c r="L23" s="93">
        <v>0.0014398148148148148</v>
      </c>
      <c r="M23" s="2"/>
      <c r="N23" s="93">
        <v>0.005846643518518519</v>
      </c>
      <c r="O23" s="47">
        <f>IF(B23="-","-",IF(NOT(P23="L")=TRUE,"-",100-COUNTIF($P$9:P23,"L")+1))</f>
        <v>88</v>
      </c>
      <c r="P23" s="44" t="str">
        <f t="shared" si="0"/>
        <v>L</v>
      </c>
      <c r="Q23" s="46"/>
      <c r="R23" s="89" t="s">
        <v>182</v>
      </c>
      <c r="S23" s="82"/>
      <c r="W23" s="46"/>
    </row>
    <row r="24" spans="1:23" ht="13.5" customHeight="1">
      <c r="A24" s="60">
        <v>16</v>
      </c>
      <c r="B24" s="2">
        <v>228</v>
      </c>
      <c r="C24" s="2" t="s">
        <v>229</v>
      </c>
      <c r="D24" s="2" t="s">
        <v>54</v>
      </c>
      <c r="E24" s="2" t="s">
        <v>82</v>
      </c>
      <c r="F24" s="2" t="s">
        <v>83</v>
      </c>
      <c r="G24" s="2">
        <v>5</v>
      </c>
      <c r="H24" s="93">
        <v>0.0005115740740740741</v>
      </c>
      <c r="I24" s="93">
        <v>0.0012251157407407408</v>
      </c>
      <c r="J24" s="93">
        <v>0.0013101851851851853</v>
      </c>
      <c r="K24" s="93">
        <v>0.001396990740740741</v>
      </c>
      <c r="L24" s="93">
        <v>0.0014195601851851852</v>
      </c>
      <c r="M24" s="2"/>
      <c r="N24" s="93">
        <v>0.005863425925925926</v>
      </c>
      <c r="O24" s="47">
        <f>IF(B24="-","-",IF(NOT(P24="L")=TRUE,"-",100-COUNTIF($P$9:P24,"L")+1))</f>
        <v>87</v>
      </c>
      <c r="P24" s="44" t="str">
        <f t="shared" si="0"/>
        <v>L</v>
      </c>
      <c r="Q24" s="46"/>
      <c r="R24" s="89" t="s">
        <v>51</v>
      </c>
      <c r="S24" s="82"/>
      <c r="W24" s="46"/>
    </row>
    <row r="25" spans="1:23" ht="13.5" customHeight="1">
      <c r="A25" s="60">
        <v>17</v>
      </c>
      <c r="B25" s="2">
        <v>209</v>
      </c>
      <c r="C25" s="2" t="s">
        <v>109</v>
      </c>
      <c r="D25" s="2" t="s">
        <v>61</v>
      </c>
      <c r="E25" s="2" t="s">
        <v>82</v>
      </c>
      <c r="F25" s="2" t="s">
        <v>83</v>
      </c>
      <c r="G25" s="2">
        <v>5</v>
      </c>
      <c r="H25" s="93">
        <v>0.0005202546296296297</v>
      </c>
      <c r="I25" s="93">
        <v>0.0013506944444444445</v>
      </c>
      <c r="J25" s="93">
        <v>0.001347800925925926</v>
      </c>
      <c r="K25" s="93">
        <v>0.0014282407407407406</v>
      </c>
      <c r="L25" s="93">
        <v>0.001381365740740741</v>
      </c>
      <c r="M25" s="2"/>
      <c r="N25" s="93">
        <v>0.006028356481481482</v>
      </c>
      <c r="O25" s="47">
        <f>IF(B25="-","-",IF(NOT(P25="L")=TRUE,"-",100-COUNTIF($P$9:P25,"L")+1))</f>
        <v>86</v>
      </c>
      <c r="P25" s="44" t="str">
        <f t="shared" si="0"/>
        <v>L</v>
      </c>
      <c r="Q25" s="46"/>
      <c r="R25" s="89" t="s">
        <v>34</v>
      </c>
      <c r="S25" s="82"/>
      <c r="W25" s="46"/>
    </row>
    <row r="26" spans="1:23" ht="13.5" customHeight="1">
      <c r="A26" s="60">
        <v>18</v>
      </c>
      <c r="B26" s="2">
        <v>242</v>
      </c>
      <c r="C26" s="2" t="s">
        <v>117</v>
      </c>
      <c r="D26" s="2" t="s">
        <v>42</v>
      </c>
      <c r="E26" s="2" t="s">
        <v>82</v>
      </c>
      <c r="F26" s="2" t="s">
        <v>83</v>
      </c>
      <c r="G26" s="2">
        <v>5</v>
      </c>
      <c r="H26" s="93">
        <v>0.0005243055555555555</v>
      </c>
      <c r="I26" s="93">
        <v>0.0012905092592592593</v>
      </c>
      <c r="J26" s="93">
        <v>0.001292824074074074</v>
      </c>
      <c r="K26" s="93">
        <v>0.0015063657407407406</v>
      </c>
      <c r="L26" s="93">
        <v>0.0014207175925925926</v>
      </c>
      <c r="M26" s="2"/>
      <c r="N26" s="93">
        <v>0.006034722222222222</v>
      </c>
      <c r="O26" s="47">
        <f>IF(B26="-","-",IF(NOT(P26="L")=TRUE,"-",100-COUNTIF($P$9:P26,"L")+1))</f>
        <v>85</v>
      </c>
      <c r="P26" s="44" t="str">
        <f t="shared" si="0"/>
        <v>L</v>
      </c>
      <c r="Q26" s="46"/>
      <c r="R26" s="89" t="s">
        <v>48</v>
      </c>
      <c r="S26" s="82"/>
      <c r="W26" s="46"/>
    </row>
    <row r="27" spans="1:23" ht="13.5" customHeight="1">
      <c r="A27" s="60">
        <v>19</v>
      </c>
      <c r="B27" s="2">
        <v>250</v>
      </c>
      <c r="C27" s="2" t="s">
        <v>149</v>
      </c>
      <c r="D27" s="2" t="s">
        <v>60</v>
      </c>
      <c r="E27" s="2" t="s">
        <v>82</v>
      </c>
      <c r="F27" s="2" t="s">
        <v>83</v>
      </c>
      <c r="G27" s="2">
        <v>5</v>
      </c>
      <c r="H27" s="93">
        <v>0.0004982638888888888</v>
      </c>
      <c r="I27" s="93">
        <v>0.0013582175925925925</v>
      </c>
      <c r="J27" s="93">
        <v>0.0014224537037037038</v>
      </c>
      <c r="K27" s="93">
        <v>0.001412037037037037</v>
      </c>
      <c r="L27" s="93">
        <v>0.0013975694444444446</v>
      </c>
      <c r="M27" s="2"/>
      <c r="N27" s="93">
        <v>0.006088541666666667</v>
      </c>
      <c r="O27" s="47">
        <f>IF(B27="-","-",IF(NOT(P27="L")=TRUE,"-",100-COUNTIF($P$9:P27,"L")+1))</f>
        <v>84</v>
      </c>
      <c r="P27" s="44" t="str">
        <f t="shared" si="0"/>
        <v>L</v>
      </c>
      <c r="Q27" s="46"/>
      <c r="R27" s="89" t="s">
        <v>42</v>
      </c>
      <c r="S27" s="82"/>
      <c r="W27" s="46"/>
    </row>
    <row r="28" spans="1:23" ht="13.5" customHeight="1">
      <c r="A28" s="60">
        <v>20</v>
      </c>
      <c r="B28" s="2">
        <v>253</v>
      </c>
      <c r="C28" s="2" t="s">
        <v>103</v>
      </c>
      <c r="D28" s="2" t="s">
        <v>85</v>
      </c>
      <c r="E28" s="2" t="s">
        <v>82</v>
      </c>
      <c r="F28" s="2" t="s">
        <v>83</v>
      </c>
      <c r="G28" s="2">
        <v>5</v>
      </c>
      <c r="H28" s="93">
        <v>0.0005387731481481481</v>
      </c>
      <c r="I28" s="93">
        <v>0.001387152777777778</v>
      </c>
      <c r="J28" s="93">
        <v>0.0014033564814814818</v>
      </c>
      <c r="K28" s="93">
        <v>0.0013744212962962963</v>
      </c>
      <c r="L28" s="93">
        <v>0.0014033564814814818</v>
      </c>
      <c r="M28" s="2"/>
      <c r="N28" s="93">
        <v>0.006107060185185185</v>
      </c>
      <c r="O28" s="47" t="str">
        <f>IF(B28="-","-",IF(NOT(P28="L")=TRUE,"-",100-COUNTIF($P$9:P28,"L")+1))</f>
        <v>-</v>
      </c>
      <c r="P28" s="44" t="str">
        <f t="shared" si="0"/>
        <v>NL</v>
      </c>
      <c r="Q28" s="46"/>
      <c r="R28" s="89" t="s">
        <v>47</v>
      </c>
      <c r="S28" s="82"/>
      <c r="W28" s="46"/>
    </row>
    <row r="29" spans="1:23" ht="13.5" customHeight="1">
      <c r="A29" s="60">
        <v>21</v>
      </c>
      <c r="B29" s="2">
        <v>241</v>
      </c>
      <c r="C29" s="2" t="s">
        <v>121</v>
      </c>
      <c r="D29" s="2" t="s">
        <v>122</v>
      </c>
      <c r="E29" s="2" t="s">
        <v>82</v>
      </c>
      <c r="F29" s="2" t="s">
        <v>83</v>
      </c>
      <c r="G29" s="2">
        <v>5</v>
      </c>
      <c r="H29" s="93">
        <v>0.0005185185185185185</v>
      </c>
      <c r="I29" s="93">
        <v>0.0013935185185185188</v>
      </c>
      <c r="J29" s="93">
        <v>0.0013582175925925925</v>
      </c>
      <c r="K29" s="93">
        <v>0.0014554398148148148</v>
      </c>
      <c r="L29" s="93">
        <v>0.0014322916666666668</v>
      </c>
      <c r="M29" s="2"/>
      <c r="N29" s="93">
        <v>0.006157986111111111</v>
      </c>
      <c r="O29" s="47">
        <f>IF(B29="-","-",IF(NOT(P29="L")=TRUE,"-",100-COUNTIF($P$9:P29,"L")+1))</f>
        <v>83</v>
      </c>
      <c r="P29" s="44" t="str">
        <f t="shared" si="0"/>
        <v>L</v>
      </c>
      <c r="Q29" s="46"/>
      <c r="R29" s="89" t="s">
        <v>38</v>
      </c>
      <c r="S29" s="82"/>
      <c r="W29" s="46"/>
    </row>
    <row r="30" spans="1:23" ht="13.5" customHeight="1">
      <c r="A30" s="60">
        <v>22</v>
      </c>
      <c r="B30" s="2">
        <v>220</v>
      </c>
      <c r="C30" s="101" t="s">
        <v>259</v>
      </c>
      <c r="D30" s="2" t="s">
        <v>25</v>
      </c>
      <c r="E30" s="2" t="s">
        <v>82</v>
      </c>
      <c r="F30" s="2" t="s">
        <v>114</v>
      </c>
      <c r="G30" s="2">
        <v>5</v>
      </c>
      <c r="H30" s="93">
        <v>0.0005202546296296297</v>
      </c>
      <c r="I30" s="93">
        <v>0.0013686342592592593</v>
      </c>
      <c r="J30" s="93">
        <v>0.001361111111111111</v>
      </c>
      <c r="K30" s="93">
        <v>0.0014924768518518516</v>
      </c>
      <c r="L30" s="93">
        <v>0.0014386574074074076</v>
      </c>
      <c r="M30" s="2"/>
      <c r="N30" s="93">
        <v>0.006181134259259259</v>
      </c>
      <c r="O30" s="47">
        <f>IF(B30="-","-",IF(NOT(P30="L")=TRUE,"-",100-COUNTIF($P$9:P30,"L")+1))</f>
        <v>82</v>
      </c>
      <c r="P30" s="44" t="str">
        <f t="shared" si="0"/>
        <v>L</v>
      </c>
      <c r="Q30" s="46"/>
      <c r="R30" s="89" t="s">
        <v>183</v>
      </c>
      <c r="S30" s="82"/>
      <c r="W30" s="46"/>
    </row>
    <row r="31" spans="1:23" ht="13.5" customHeight="1">
      <c r="A31" s="60">
        <v>23</v>
      </c>
      <c r="B31" s="2">
        <v>227</v>
      </c>
      <c r="C31" s="2" t="s">
        <v>216</v>
      </c>
      <c r="D31" s="2" t="s">
        <v>4</v>
      </c>
      <c r="E31" s="2" t="s">
        <v>82</v>
      </c>
      <c r="F31" s="2" t="s">
        <v>114</v>
      </c>
      <c r="G31" s="2">
        <v>5</v>
      </c>
      <c r="H31" s="93">
        <v>0.0005457175925925925</v>
      </c>
      <c r="I31" s="93">
        <v>0.0014519675925925926</v>
      </c>
      <c r="J31" s="93">
        <v>0.0014137731481481482</v>
      </c>
      <c r="K31" s="93">
        <v>0.0014716435185185186</v>
      </c>
      <c r="L31" s="93">
        <v>0.001371527777777778</v>
      </c>
      <c r="M31" s="2"/>
      <c r="N31" s="93">
        <v>0.00625462962962963</v>
      </c>
      <c r="O31" s="47">
        <f>IF(B31="-","-",IF(NOT(P31="L")=TRUE,"-",100-COUNTIF($P$9:P31,"L")+1))</f>
        <v>81</v>
      </c>
      <c r="P31" s="44" t="str">
        <f t="shared" si="0"/>
        <v>L</v>
      </c>
      <c r="Q31" s="46"/>
      <c r="R31" s="89" t="s">
        <v>35</v>
      </c>
      <c r="S31" s="82"/>
      <c r="W31" s="46"/>
    </row>
    <row r="32" spans="1:23" ht="13.5" customHeight="1">
      <c r="A32" s="60">
        <v>24</v>
      </c>
      <c r="B32" s="2">
        <v>216</v>
      </c>
      <c r="C32" s="2" t="s">
        <v>104</v>
      </c>
      <c r="D32" s="2" t="s">
        <v>25</v>
      </c>
      <c r="E32" s="2" t="s">
        <v>82</v>
      </c>
      <c r="F32" s="2" t="s">
        <v>83</v>
      </c>
      <c r="G32" s="2">
        <v>5</v>
      </c>
      <c r="H32" s="93">
        <v>0.0005237268518518518</v>
      </c>
      <c r="I32" s="93">
        <v>0.0013778935185185185</v>
      </c>
      <c r="J32" s="93">
        <v>0.0014166666666666668</v>
      </c>
      <c r="K32" s="93">
        <v>0.001478587962962963</v>
      </c>
      <c r="L32" s="93">
        <v>0.0014577546296296298</v>
      </c>
      <c r="M32" s="2"/>
      <c r="N32" s="93">
        <v>0.00625462962962963</v>
      </c>
      <c r="O32" s="47">
        <f>IF(B32="-","-",IF(NOT(P32="L")=TRUE,"-",100-COUNTIF($P$9:P32,"L")+1))</f>
        <v>80</v>
      </c>
      <c r="P32" s="44" t="str">
        <f t="shared" si="0"/>
        <v>L</v>
      </c>
      <c r="Q32" s="46"/>
      <c r="R32" s="89" t="s">
        <v>59</v>
      </c>
      <c r="S32" s="82"/>
      <c r="W32" s="46"/>
    </row>
    <row r="33" spans="1:23" ht="13.5" customHeight="1">
      <c r="A33" s="60">
        <v>25</v>
      </c>
      <c r="B33" s="2">
        <v>240</v>
      </c>
      <c r="C33" s="2" t="s">
        <v>217</v>
      </c>
      <c r="D33" s="2" t="s">
        <v>42</v>
      </c>
      <c r="E33" s="2" t="s">
        <v>82</v>
      </c>
      <c r="F33" s="2" t="s">
        <v>83</v>
      </c>
      <c r="G33" s="2">
        <v>5</v>
      </c>
      <c r="H33" s="93">
        <v>0.000542824074074074</v>
      </c>
      <c r="I33" s="93">
        <v>0.0016197916666666667</v>
      </c>
      <c r="J33" s="93">
        <v>0.0014525462962962964</v>
      </c>
      <c r="K33" s="93">
        <v>0.0014218749999999997</v>
      </c>
      <c r="L33" s="93">
        <v>0.0013761574074074075</v>
      </c>
      <c r="M33" s="2"/>
      <c r="N33" s="93">
        <v>0.006413194444444444</v>
      </c>
      <c r="O33" s="47">
        <f>IF(B33="-","-",IF(NOT(P33="L")=TRUE,"-",100-COUNTIF($P$9:P33,"L")+1))</f>
        <v>79</v>
      </c>
      <c r="P33" s="44" t="str">
        <f t="shared" si="0"/>
        <v>L</v>
      </c>
      <c r="Q33" s="46"/>
      <c r="R33" s="87"/>
      <c r="S33" s="82"/>
      <c r="W33" s="46"/>
    </row>
    <row r="34" spans="1:23" ht="13.5" customHeight="1">
      <c r="A34" s="60">
        <v>26</v>
      </c>
      <c r="B34" s="2">
        <v>232</v>
      </c>
      <c r="C34" s="2" t="s">
        <v>147</v>
      </c>
      <c r="D34" s="2" t="s">
        <v>218</v>
      </c>
      <c r="E34" s="2" t="s">
        <v>82</v>
      </c>
      <c r="F34" s="2" t="s">
        <v>114</v>
      </c>
      <c r="G34" s="2">
        <v>5</v>
      </c>
      <c r="H34" s="93">
        <v>0.0004913194444444445</v>
      </c>
      <c r="I34" s="93">
        <v>0.001245949074074074</v>
      </c>
      <c r="J34" s="93">
        <v>0.0014918981481481482</v>
      </c>
      <c r="K34" s="93">
        <v>0.0016539351851851854</v>
      </c>
      <c r="L34" s="93">
        <v>0.0015920138888888887</v>
      </c>
      <c r="M34" s="2"/>
      <c r="N34" s="93">
        <v>0.0064751157407407405</v>
      </c>
      <c r="O34" s="47" t="str">
        <f>IF(B34="-","-",IF(NOT(P34="L")=TRUE,"-",100-COUNTIF($P$9:P34,"L")+1))</f>
        <v>-</v>
      </c>
      <c r="P34" s="44" t="str">
        <f t="shared" si="0"/>
        <v>NL</v>
      </c>
      <c r="Q34" s="46"/>
      <c r="R34" s="87"/>
      <c r="S34" s="82"/>
      <c r="W34" s="46"/>
    </row>
    <row r="35" spans="1:23" ht="13.5" customHeight="1">
      <c r="A35" s="60">
        <v>27</v>
      </c>
      <c r="B35" s="2">
        <v>222</v>
      </c>
      <c r="C35" s="2" t="s">
        <v>111</v>
      </c>
      <c r="D35" s="2" t="s">
        <v>60</v>
      </c>
      <c r="E35" s="2" t="s">
        <v>82</v>
      </c>
      <c r="F35" s="2" t="s">
        <v>83</v>
      </c>
      <c r="G35" s="2">
        <v>5</v>
      </c>
      <c r="H35" s="93">
        <v>0.0005387731481481481</v>
      </c>
      <c r="I35" s="93">
        <v>0.001550347222222222</v>
      </c>
      <c r="J35" s="93">
        <v>0.0015133101851851852</v>
      </c>
      <c r="K35" s="93">
        <v>0.0015810185185185187</v>
      </c>
      <c r="L35" s="93">
        <v>0.0016545138888888887</v>
      </c>
      <c r="M35" s="2"/>
      <c r="N35" s="93">
        <v>0.006837962962962962</v>
      </c>
      <c r="O35" s="47">
        <f>IF(B35="-","-",IF(NOT(P35="L")=TRUE,"-",100-COUNTIF($P$9:P35,"L")+1))</f>
        <v>78</v>
      </c>
      <c r="P35" s="44" t="str">
        <f t="shared" si="0"/>
        <v>L</v>
      </c>
      <c r="Q35" s="46"/>
      <c r="R35" s="82"/>
      <c r="S35" s="82"/>
      <c r="W35" s="46"/>
    </row>
    <row r="36" spans="1:23" ht="13.5" customHeight="1">
      <c r="A36" s="60">
        <v>28</v>
      </c>
      <c r="B36" s="2">
        <v>249</v>
      </c>
      <c r="C36" s="2" t="s">
        <v>219</v>
      </c>
      <c r="D36" s="2" t="s">
        <v>25</v>
      </c>
      <c r="E36" s="2" t="s">
        <v>82</v>
      </c>
      <c r="F36" s="2" t="s">
        <v>114</v>
      </c>
      <c r="G36" s="2">
        <v>5</v>
      </c>
      <c r="H36" s="93">
        <v>0.0005295138888888888</v>
      </c>
      <c r="I36" s="93">
        <v>0.0014658564814814814</v>
      </c>
      <c r="J36" s="93">
        <v>0.0016238425925925925</v>
      </c>
      <c r="K36" s="93">
        <v>0.0016880787037037036</v>
      </c>
      <c r="L36" s="93">
        <v>0.0016018518518518517</v>
      </c>
      <c r="M36" s="2"/>
      <c r="N36" s="93">
        <v>0.0069091435185185185</v>
      </c>
      <c r="O36" s="47">
        <f>IF(B36="-","-",IF(NOT(P36="L")=TRUE,"-",100-COUNTIF($P$9:P36,"L")+1))</f>
        <v>77</v>
      </c>
      <c r="P36" s="44" t="str">
        <f t="shared" si="0"/>
        <v>L</v>
      </c>
      <c r="Q36" s="46"/>
      <c r="R36" s="46"/>
      <c r="S36"/>
      <c r="W36" s="46"/>
    </row>
    <row r="37" spans="1:23" ht="13.5" customHeight="1">
      <c r="A37" s="60">
        <v>29</v>
      </c>
      <c r="B37" s="2">
        <v>237</v>
      </c>
      <c r="C37" s="2" t="s">
        <v>198</v>
      </c>
      <c r="D37" s="2" t="s">
        <v>85</v>
      </c>
      <c r="E37" s="2" t="s">
        <v>82</v>
      </c>
      <c r="F37" s="2" t="s">
        <v>83</v>
      </c>
      <c r="G37" s="2">
        <v>5</v>
      </c>
      <c r="H37" s="93">
        <v>0.0005862268518518518</v>
      </c>
      <c r="I37" s="93">
        <v>0.0015949074074074075</v>
      </c>
      <c r="J37" s="93">
        <v>0.001589699074074074</v>
      </c>
      <c r="K37" s="93">
        <v>0.0017077546296296294</v>
      </c>
      <c r="L37" s="93">
        <v>0.001616898148148148</v>
      </c>
      <c r="M37" s="2"/>
      <c r="N37" s="93">
        <v>0.007095486111111111</v>
      </c>
      <c r="O37" s="47" t="str">
        <f>IF(B37="-","-",IF(NOT(P37="L")=TRUE,"-",100-COUNTIF($P$9:P37,"L")+1))</f>
        <v>-</v>
      </c>
      <c r="P37" s="44" t="str">
        <f t="shared" si="0"/>
        <v>NL</v>
      </c>
      <c r="Q37" s="46"/>
      <c r="R37"/>
      <c r="S37"/>
      <c r="W37" s="46"/>
    </row>
    <row r="38" spans="1:23" ht="13.5" customHeight="1">
      <c r="A38" s="60">
        <v>30</v>
      </c>
      <c r="B38" s="2">
        <v>235</v>
      </c>
      <c r="C38" s="2" t="s">
        <v>197</v>
      </c>
      <c r="D38" s="2" t="s">
        <v>60</v>
      </c>
      <c r="E38" s="2" t="s">
        <v>82</v>
      </c>
      <c r="F38" s="2" t="s">
        <v>83</v>
      </c>
      <c r="G38" s="2">
        <v>5</v>
      </c>
      <c r="H38" s="93">
        <v>0.0004913194444444445</v>
      </c>
      <c r="I38" s="93">
        <v>0.0016533564814814816</v>
      </c>
      <c r="J38" s="93">
        <v>0.0015989583333333335</v>
      </c>
      <c r="K38" s="93">
        <v>0.0018096064814814815</v>
      </c>
      <c r="L38" s="93">
        <v>0.0017042824074074072</v>
      </c>
      <c r="M38" s="2"/>
      <c r="N38" s="93">
        <v>0.007257523148148148</v>
      </c>
      <c r="O38" s="47">
        <f>IF(B38="-","-",IF(NOT(P38="L")=TRUE,"-",100-COUNTIF($P$9:P38,"L")+1))</f>
        <v>76</v>
      </c>
      <c r="P38" s="44" t="str">
        <f t="shared" si="0"/>
        <v>L</v>
      </c>
      <c r="Q38" s="46"/>
      <c r="R38" s="85" t="s">
        <v>52</v>
      </c>
      <c r="S38"/>
      <c r="W38" s="46"/>
    </row>
    <row r="39" spans="1:23" ht="13.5" customHeight="1">
      <c r="A39" s="60">
        <v>31</v>
      </c>
      <c r="B39" s="2">
        <v>213</v>
      </c>
      <c r="C39" s="2" t="s">
        <v>112</v>
      </c>
      <c r="D39" s="2" t="s">
        <v>54</v>
      </c>
      <c r="E39" s="2" t="s">
        <v>82</v>
      </c>
      <c r="F39" s="2" t="s">
        <v>83</v>
      </c>
      <c r="G39" s="2">
        <v>5</v>
      </c>
      <c r="H39" s="93">
        <v>0.0005480324074074075</v>
      </c>
      <c r="I39" s="93">
        <v>0.001575810185185185</v>
      </c>
      <c r="J39" s="93">
        <v>0.0016747685185185184</v>
      </c>
      <c r="K39" s="93">
        <v>0.001788773148148148</v>
      </c>
      <c r="L39" s="93">
        <v>0.0016950231481481484</v>
      </c>
      <c r="M39" s="2"/>
      <c r="N39" s="93">
        <v>0.007282407407407408</v>
      </c>
      <c r="O39" s="47">
        <f>IF(B39="-","-",IF(NOT(P39="L")=TRUE,"-",100-COUNTIF($P$9:P39,"L")+1))</f>
        <v>75</v>
      </c>
      <c r="P39" s="44" t="str">
        <f t="shared" si="0"/>
        <v>L</v>
      </c>
      <c r="Q39" s="46"/>
      <c r="R39" s="46" t="s">
        <v>30</v>
      </c>
      <c r="S39"/>
      <c r="W39" s="46"/>
    </row>
    <row r="40" spans="1:23" ht="13.5" customHeight="1">
      <c r="A40" s="60">
        <v>32</v>
      </c>
      <c r="B40" s="2">
        <v>215</v>
      </c>
      <c r="C40" s="2" t="s">
        <v>116</v>
      </c>
      <c r="D40" s="2" t="s">
        <v>25</v>
      </c>
      <c r="E40" s="2" t="s">
        <v>82</v>
      </c>
      <c r="F40" s="2" t="s">
        <v>83</v>
      </c>
      <c r="G40" s="2">
        <v>5</v>
      </c>
      <c r="H40" s="93">
        <v>0.0005798611111111112</v>
      </c>
      <c r="I40" s="93">
        <v>0.0016614583333333334</v>
      </c>
      <c r="J40" s="93">
        <v>0.0016672453703703704</v>
      </c>
      <c r="K40" s="93">
        <v>0.001746527777777778</v>
      </c>
      <c r="L40" s="93">
        <v>0.0017581018518518518</v>
      </c>
      <c r="M40" s="2"/>
      <c r="N40" s="93">
        <v>0.0074131944444444445</v>
      </c>
      <c r="O40" s="47">
        <f>IF(B40="-","-",IF(NOT(P40="L")=TRUE,"-",100-COUNTIF($P$9:P40,"L")+1))</f>
        <v>74</v>
      </c>
      <c r="P40" s="44" t="str">
        <f t="shared" si="0"/>
        <v>L</v>
      </c>
      <c r="Q40" s="46"/>
      <c r="R40" s="44" t="s">
        <v>53</v>
      </c>
      <c r="S40"/>
      <c r="W40" s="46"/>
    </row>
    <row r="41" spans="1:23" ht="13.5" customHeight="1">
      <c r="A41" s="60">
        <v>33</v>
      </c>
      <c r="B41" s="2">
        <v>256</v>
      </c>
      <c r="C41" s="2" t="s">
        <v>220</v>
      </c>
      <c r="D41" s="2" t="s">
        <v>85</v>
      </c>
      <c r="E41" s="2" t="s">
        <v>82</v>
      </c>
      <c r="F41" s="2" t="s">
        <v>114</v>
      </c>
      <c r="G41" s="2">
        <v>5</v>
      </c>
      <c r="H41" s="93">
        <v>0.0005491898148148149</v>
      </c>
      <c r="I41" s="93">
        <v>0.0015769675925925927</v>
      </c>
      <c r="J41" s="93">
        <v>0.0017552083333333332</v>
      </c>
      <c r="K41" s="93">
        <v>0.001906828703703704</v>
      </c>
      <c r="L41" s="93">
        <v>0.0019542824074074076</v>
      </c>
      <c r="M41" s="2"/>
      <c r="N41" s="93">
        <v>0.007742476851851851</v>
      </c>
      <c r="O41" s="47" t="str">
        <f>IF(B41="-","-",IF(NOT(P41="L")=TRUE,"-",100-COUNTIF($P$9:P41,"L")+1))</f>
        <v>-</v>
      </c>
      <c r="P41" s="44" t="str">
        <f t="shared" si="0"/>
        <v>NL</v>
      </c>
      <c r="Q41" s="46"/>
      <c r="R41" s="46" t="s">
        <v>33</v>
      </c>
      <c r="S41"/>
      <c r="W41" s="46"/>
    </row>
    <row r="42" spans="1:23" ht="13.5" customHeight="1">
      <c r="A42" s="60">
        <v>34</v>
      </c>
      <c r="B42" s="2">
        <v>231</v>
      </c>
      <c r="C42" s="2" t="s">
        <v>119</v>
      </c>
      <c r="D42" s="2" t="s">
        <v>30</v>
      </c>
      <c r="E42" s="2" t="s">
        <v>82</v>
      </c>
      <c r="F42" s="2" t="s">
        <v>83</v>
      </c>
      <c r="G42" s="2">
        <v>4</v>
      </c>
      <c r="H42" s="93">
        <v>0.0005763888888888889</v>
      </c>
      <c r="I42" s="93">
        <v>0.0018263888888888887</v>
      </c>
      <c r="J42" s="93">
        <v>0.0017274305555555556</v>
      </c>
      <c r="K42" s="93">
        <v>0.0017743055555555552</v>
      </c>
      <c r="L42" s="2"/>
      <c r="M42" s="2"/>
      <c r="N42" s="93">
        <v>0.005904513888888889</v>
      </c>
      <c r="O42" s="47">
        <f>IF(B42="-","-",IF(NOT(P42="L")=TRUE,"-",100-COUNTIF($P$9:P42,"L")+1))</f>
        <v>73</v>
      </c>
      <c r="P42" s="44" t="str">
        <f t="shared" si="0"/>
        <v>L</v>
      </c>
      <c r="Q42" s="46"/>
      <c r="R42" s="46" t="s">
        <v>31</v>
      </c>
      <c r="S42"/>
      <c r="W42" s="46"/>
    </row>
    <row r="43" spans="1:23" ht="13.5" customHeight="1">
      <c r="A43" s="60">
        <v>35</v>
      </c>
      <c r="B43" s="2">
        <v>229</v>
      </c>
      <c r="C43" s="2" t="s">
        <v>108</v>
      </c>
      <c r="D43" s="2" t="s">
        <v>54</v>
      </c>
      <c r="E43" s="2" t="s">
        <v>82</v>
      </c>
      <c r="F43" s="2" t="s">
        <v>83</v>
      </c>
      <c r="G43" s="2">
        <v>4</v>
      </c>
      <c r="H43" s="93">
        <v>0.0005572916666666667</v>
      </c>
      <c r="I43" s="93">
        <v>0.0014762731481481482</v>
      </c>
      <c r="J43" s="93">
        <v>0.001435763888888889</v>
      </c>
      <c r="K43" s="93">
        <v>0.0024878472222222225</v>
      </c>
      <c r="L43" s="2"/>
      <c r="M43" s="2"/>
      <c r="N43" s="93">
        <v>0.005957175925925926</v>
      </c>
      <c r="O43" s="47">
        <f>IF(B43="-","-",IF(NOT(P43="L")=TRUE,"-",100-COUNTIF($P$9:P43,"L")+1))</f>
        <v>72</v>
      </c>
      <c r="P43" s="44" t="str">
        <f t="shared" si="0"/>
        <v>L</v>
      </c>
      <c r="Q43" s="46"/>
      <c r="R43" s="46" t="s">
        <v>40</v>
      </c>
      <c r="S43"/>
      <c r="W43" s="46"/>
    </row>
    <row r="44" spans="1:23" ht="13.5" customHeight="1">
      <c r="A44" s="60">
        <v>36</v>
      </c>
      <c r="B44" s="2">
        <v>239</v>
      </c>
      <c r="C44" s="2" t="s">
        <v>125</v>
      </c>
      <c r="D44" s="2" t="s">
        <v>54</v>
      </c>
      <c r="E44" s="2" t="s">
        <v>82</v>
      </c>
      <c r="F44" s="2" t="s">
        <v>114</v>
      </c>
      <c r="G44" s="2">
        <v>4</v>
      </c>
      <c r="H44" s="93">
        <v>0.0005653935185185186</v>
      </c>
      <c r="I44" s="93">
        <v>0.0018530092592592593</v>
      </c>
      <c r="J44" s="93">
        <v>0.0017297453703703702</v>
      </c>
      <c r="K44" s="93">
        <v>0.0018263888888888887</v>
      </c>
      <c r="L44" s="2"/>
      <c r="M44" s="2"/>
      <c r="N44" s="93">
        <v>0.005974537037037038</v>
      </c>
      <c r="O44" s="47">
        <f>IF(B44="-","-",IF(NOT(P44="L")=TRUE,"-",100-COUNTIF($P$9:P44,"L")+1))</f>
        <v>71</v>
      </c>
      <c r="P44" s="44" t="str">
        <f t="shared" si="0"/>
        <v>L</v>
      </c>
      <c r="Q44" s="46"/>
      <c r="R44" s="46" t="s">
        <v>39</v>
      </c>
      <c r="S44"/>
      <c r="W44" s="46"/>
    </row>
    <row r="45" spans="1:23" ht="13.5" customHeight="1">
      <c r="A45" s="60">
        <v>37</v>
      </c>
      <c r="B45" s="2">
        <v>254</v>
      </c>
      <c r="C45" s="2" t="s">
        <v>221</v>
      </c>
      <c r="D45" s="2" t="s">
        <v>85</v>
      </c>
      <c r="E45" s="2" t="s">
        <v>82</v>
      </c>
      <c r="F45" s="2" t="s">
        <v>83</v>
      </c>
      <c r="G45" s="2">
        <v>4</v>
      </c>
      <c r="H45" s="93">
        <v>0.0005804398148148148</v>
      </c>
      <c r="I45" s="93">
        <v>0.001736111111111111</v>
      </c>
      <c r="J45" s="93">
        <v>0.0017991898148148149</v>
      </c>
      <c r="K45" s="93">
        <v>0.0019108796296296298</v>
      </c>
      <c r="L45" s="2"/>
      <c r="M45" s="2"/>
      <c r="N45" s="93">
        <v>0.00602662037037037</v>
      </c>
      <c r="O45" s="47" t="str">
        <f>IF(B45="-","-",IF(NOT(P45="L")=TRUE,"-",100-COUNTIF($P$9:P45,"L")+1))</f>
        <v>-</v>
      </c>
      <c r="P45" s="44" t="str">
        <f t="shared" si="0"/>
        <v>NL</v>
      </c>
      <c r="Q45" s="46"/>
      <c r="R45" s="46" t="s">
        <v>41</v>
      </c>
      <c r="S45"/>
      <c r="W45" s="46"/>
    </row>
    <row r="46" spans="1:23" ht="13.5" customHeight="1">
      <c r="A46" s="60">
        <v>38</v>
      </c>
      <c r="B46" s="2">
        <v>208</v>
      </c>
      <c r="C46" s="2" t="s">
        <v>129</v>
      </c>
      <c r="D46" s="2" t="s">
        <v>85</v>
      </c>
      <c r="E46" s="2" t="s">
        <v>82</v>
      </c>
      <c r="F46" s="2" t="s">
        <v>83</v>
      </c>
      <c r="G46" s="2">
        <v>4</v>
      </c>
      <c r="H46" s="93">
        <v>0.0005659722222222222</v>
      </c>
      <c r="I46" s="93">
        <v>0.0018368055555555557</v>
      </c>
      <c r="J46" s="93">
        <v>0.001806134259259259</v>
      </c>
      <c r="K46" s="93">
        <v>0.0018559027777777777</v>
      </c>
      <c r="L46" s="2"/>
      <c r="M46" s="2"/>
      <c r="N46" s="93">
        <v>0.0060648148148148145</v>
      </c>
      <c r="O46" s="47" t="str">
        <f>IF(B46="-","-",IF(NOT(P46="L")=TRUE,"-",100-COUNTIF($P$9:P46,"L")+1))</f>
        <v>-</v>
      </c>
      <c r="P46" s="44" t="str">
        <f t="shared" si="0"/>
        <v>NL</v>
      </c>
      <c r="Q46" s="46"/>
      <c r="R46" s="46" t="s">
        <v>72</v>
      </c>
      <c r="S46"/>
      <c r="W46" s="46"/>
    </row>
    <row r="47" spans="1:23" ht="13.5" customHeight="1">
      <c r="A47" s="60">
        <v>39</v>
      </c>
      <c r="B47" s="2">
        <v>257</v>
      </c>
      <c r="C47" s="2" t="s">
        <v>124</v>
      </c>
      <c r="D47" s="2" t="s">
        <v>54</v>
      </c>
      <c r="E47" s="2" t="s">
        <v>82</v>
      </c>
      <c r="F47" s="2" t="s">
        <v>83</v>
      </c>
      <c r="G47" s="2">
        <v>4</v>
      </c>
      <c r="H47" s="93">
        <v>0.0005798611111111112</v>
      </c>
      <c r="I47" s="93">
        <v>0.0018402777777777777</v>
      </c>
      <c r="J47" s="93">
        <v>0.0018200231481481485</v>
      </c>
      <c r="K47" s="93">
        <v>0.0018420138888888887</v>
      </c>
      <c r="L47" s="2"/>
      <c r="M47" s="2"/>
      <c r="N47" s="93">
        <v>0.006082175925925926</v>
      </c>
      <c r="O47" s="47">
        <f>IF(B47="-","-",IF(NOT(P47="L")=TRUE,"-",100-COUNTIF($P$9:P47,"L")+1))</f>
        <v>70</v>
      </c>
      <c r="P47" s="44" t="str">
        <f t="shared" si="0"/>
        <v>L</v>
      </c>
      <c r="Q47" s="46"/>
      <c r="R47" s="46" t="s">
        <v>25</v>
      </c>
      <c r="S47"/>
      <c r="W47" s="46"/>
    </row>
    <row r="48" spans="1:23" ht="13.5" customHeight="1">
      <c r="A48" s="60">
        <v>40</v>
      </c>
      <c r="B48" s="2">
        <v>205</v>
      </c>
      <c r="C48" s="2" t="s">
        <v>158</v>
      </c>
      <c r="D48" s="2" t="s">
        <v>54</v>
      </c>
      <c r="E48" s="2" t="s">
        <v>82</v>
      </c>
      <c r="F48" s="2" t="s">
        <v>83</v>
      </c>
      <c r="G48" s="2">
        <v>4</v>
      </c>
      <c r="H48" s="93">
        <v>0.0006359953703703704</v>
      </c>
      <c r="I48" s="93">
        <v>0.001961226851851852</v>
      </c>
      <c r="J48" s="93">
        <v>0.001707175925925926</v>
      </c>
      <c r="K48" s="93">
        <v>0.0018287037037037037</v>
      </c>
      <c r="L48" s="2"/>
      <c r="M48" s="2"/>
      <c r="N48" s="93">
        <v>0.006133101851851852</v>
      </c>
      <c r="O48" s="47">
        <f>IF(B48="-","-",IF(NOT(P48="L")=TRUE,"-",100-COUNTIF($P$9:P48,"L")+1))</f>
        <v>69</v>
      </c>
      <c r="P48" s="44" t="str">
        <f t="shared" si="0"/>
        <v>L</v>
      </c>
      <c r="Q48" s="46"/>
      <c r="R48" s="46" t="s">
        <v>73</v>
      </c>
      <c r="S48"/>
      <c r="W48" s="46"/>
    </row>
    <row r="49" spans="1:23" ht="13.5" customHeight="1">
      <c r="A49" s="60">
        <v>41</v>
      </c>
      <c r="B49" s="2">
        <v>246</v>
      </c>
      <c r="C49" s="2" t="s">
        <v>127</v>
      </c>
      <c r="D49" s="2" t="s">
        <v>4</v>
      </c>
      <c r="E49" s="2" t="s">
        <v>82</v>
      </c>
      <c r="F49" s="2" t="s">
        <v>83</v>
      </c>
      <c r="G49" s="2">
        <v>4</v>
      </c>
      <c r="H49" s="93">
        <v>0.0005804398148148148</v>
      </c>
      <c r="I49" s="93">
        <v>0.001800347222222222</v>
      </c>
      <c r="J49" s="93">
        <v>0.0018501157407407407</v>
      </c>
      <c r="K49" s="93">
        <v>0.001929976851851852</v>
      </c>
      <c r="L49" s="2"/>
      <c r="M49" s="2"/>
      <c r="N49" s="93">
        <v>0.00616087962962963</v>
      </c>
      <c r="O49" s="47">
        <f>IF(B49="-","-",IF(NOT(P49="L")=TRUE,"-",100-COUNTIF($P$9:P49,"L")+1))</f>
        <v>68</v>
      </c>
      <c r="P49" s="44" t="str">
        <f t="shared" si="0"/>
        <v>L</v>
      </c>
      <c r="Q49" s="46"/>
      <c r="R49" s="46" t="s">
        <v>60</v>
      </c>
      <c r="S49"/>
      <c r="W49" s="46"/>
    </row>
    <row r="50" spans="1:19" ht="13.5" customHeight="1">
      <c r="A50" s="60">
        <v>42</v>
      </c>
      <c r="B50" s="2">
        <v>244</v>
      </c>
      <c r="C50" s="2" t="s">
        <v>152</v>
      </c>
      <c r="D50" s="2" t="s">
        <v>4</v>
      </c>
      <c r="E50" s="2" t="s">
        <v>82</v>
      </c>
      <c r="F50" s="2" t="s">
        <v>114</v>
      </c>
      <c r="G50" s="2">
        <v>4</v>
      </c>
      <c r="H50" s="93">
        <v>0.0005584490740740742</v>
      </c>
      <c r="I50" s="93">
        <v>0.0017725694444444447</v>
      </c>
      <c r="J50" s="93">
        <v>0.001880787037037037</v>
      </c>
      <c r="K50" s="93">
        <v>0.002328125</v>
      </c>
      <c r="L50" s="2"/>
      <c r="M50" s="2"/>
      <c r="N50" s="93">
        <v>0.006539930555555556</v>
      </c>
      <c r="O50" s="47">
        <f>IF(B50="-","-",IF(NOT(P50="L")=TRUE,"-",100-COUNTIF($P$9:P50,"L")+1))</f>
        <v>67</v>
      </c>
      <c r="P50" s="44" t="str">
        <f t="shared" si="0"/>
        <v>L</v>
      </c>
      <c r="R50" s="46" t="s">
        <v>58</v>
      </c>
      <c r="S50"/>
    </row>
    <row r="51" spans="1:19" ht="13.5" customHeight="1">
      <c r="A51" s="60">
        <v>43</v>
      </c>
      <c r="B51" s="2">
        <v>251</v>
      </c>
      <c r="C51" s="2" t="s">
        <v>222</v>
      </c>
      <c r="D51" s="2" t="s">
        <v>85</v>
      </c>
      <c r="E51" s="2" t="s">
        <v>82</v>
      </c>
      <c r="F51" s="2" t="s">
        <v>83</v>
      </c>
      <c r="G51" s="2">
        <v>4</v>
      </c>
      <c r="H51" s="93">
        <v>0.0006001157407407407</v>
      </c>
      <c r="I51" s="93">
        <v>0.001932291666666667</v>
      </c>
      <c r="J51" s="93">
        <v>0.002155671296296296</v>
      </c>
      <c r="K51" s="93">
        <v>0.002236111111111111</v>
      </c>
      <c r="L51" s="2"/>
      <c r="M51" s="2"/>
      <c r="N51" s="93">
        <v>0.0069241898148148144</v>
      </c>
      <c r="O51" s="47" t="str">
        <f>IF(B51="-","-",IF(NOT(P51="L")=TRUE,"-",100-COUNTIF($P$9:P51,"L")+1))</f>
        <v>-</v>
      </c>
      <c r="P51" s="44" t="str">
        <f t="shared" si="0"/>
        <v>NL</v>
      </c>
      <c r="R51" s="46" t="s">
        <v>77</v>
      </c>
      <c r="S51"/>
    </row>
    <row r="52" spans="1:18" ht="13.5" customHeight="1">
      <c r="A52" s="60">
        <v>44</v>
      </c>
      <c r="B52" s="2">
        <v>248</v>
      </c>
      <c r="C52" s="2" t="s">
        <v>154</v>
      </c>
      <c r="D52" s="2" t="s">
        <v>85</v>
      </c>
      <c r="E52" s="2" t="s">
        <v>82</v>
      </c>
      <c r="F52" s="2" t="s">
        <v>83</v>
      </c>
      <c r="G52" s="2">
        <v>4</v>
      </c>
      <c r="H52" s="93">
        <v>0.0005833333333333334</v>
      </c>
      <c r="I52" s="93">
        <v>0.00219212962962963</v>
      </c>
      <c r="J52" s="93">
        <v>0.00209375</v>
      </c>
      <c r="K52" s="93">
        <v>0.0021186342592592593</v>
      </c>
      <c r="L52" s="2"/>
      <c r="M52" s="2"/>
      <c r="N52" s="93">
        <v>0.006987847222222222</v>
      </c>
      <c r="O52" s="47" t="str">
        <f>IF(B52="-","-",IF(NOT(P52="L")=TRUE,"-",100-COUNTIF($P$9:P52,"L")+1))</f>
        <v>-</v>
      </c>
      <c r="P52" s="44" t="str">
        <f t="shared" si="0"/>
        <v>NL</v>
      </c>
      <c r="R52" s="46" t="s">
        <v>62</v>
      </c>
    </row>
    <row r="53" spans="1:18" ht="13.5" customHeight="1">
      <c r="A53" s="60">
        <v>45</v>
      </c>
      <c r="B53" s="2">
        <v>221</v>
      </c>
      <c r="C53" s="2" t="s">
        <v>126</v>
      </c>
      <c r="D53" s="2" t="s">
        <v>4</v>
      </c>
      <c r="E53" s="2" t="s">
        <v>82</v>
      </c>
      <c r="F53" s="2" t="s">
        <v>114</v>
      </c>
      <c r="G53" s="2">
        <v>4</v>
      </c>
      <c r="H53" s="93">
        <v>0.0006006944444444444</v>
      </c>
      <c r="I53" s="93">
        <v>0.0020983796296296293</v>
      </c>
      <c r="J53" s="93">
        <v>0.002136574074074074</v>
      </c>
      <c r="K53" s="93">
        <v>0.002183449074074074</v>
      </c>
      <c r="L53" s="2"/>
      <c r="M53" s="2"/>
      <c r="N53" s="93">
        <v>0.007019097222222222</v>
      </c>
      <c r="O53" s="47">
        <f>IF(B53="-","-",IF(NOT(P53="L")=TRUE,"-",100-COUNTIF($P$9:P53,"L")+1))</f>
        <v>66</v>
      </c>
      <c r="P53" s="44" t="str">
        <f t="shared" si="0"/>
        <v>L</v>
      </c>
      <c r="R53" s="44" t="s">
        <v>61</v>
      </c>
    </row>
    <row r="54" spans="1:18" ht="13.5" customHeight="1">
      <c r="A54" s="60">
        <v>46</v>
      </c>
      <c r="B54" s="2">
        <v>219</v>
      </c>
      <c r="C54" s="2" t="s">
        <v>223</v>
      </c>
      <c r="D54" s="2" t="s">
        <v>61</v>
      </c>
      <c r="E54" s="2" t="s">
        <v>82</v>
      </c>
      <c r="F54" s="2" t="s">
        <v>114</v>
      </c>
      <c r="G54" s="2">
        <v>4</v>
      </c>
      <c r="H54" s="93">
        <v>0.000556712962962963</v>
      </c>
      <c r="I54" s="93">
        <v>0.0020636574074074073</v>
      </c>
      <c r="J54" s="93">
        <v>0.0022621527777777774</v>
      </c>
      <c r="K54" s="93">
        <v>0.002302662037037037</v>
      </c>
      <c r="L54" s="2"/>
      <c r="M54" s="2"/>
      <c r="N54" s="93">
        <v>0.007185185185185186</v>
      </c>
      <c r="O54" s="47">
        <f>IF(B54="-","-",IF(NOT(P54="L")=TRUE,"-",100-COUNTIF($P$9:P54,"L")+1))</f>
        <v>65</v>
      </c>
      <c r="P54" s="44" t="str">
        <f t="shared" si="0"/>
        <v>L</v>
      </c>
      <c r="R54" s="90" t="s">
        <v>122</v>
      </c>
    </row>
    <row r="55" spans="1:16" ht="13.5" customHeight="1">
      <c r="A55" s="60">
        <v>47</v>
      </c>
      <c r="B55" s="2">
        <v>243</v>
      </c>
      <c r="C55" s="2" t="s">
        <v>230</v>
      </c>
      <c r="D55" s="2" t="s">
        <v>54</v>
      </c>
      <c r="E55" s="2" t="s">
        <v>82</v>
      </c>
      <c r="F55" s="2" t="s">
        <v>83</v>
      </c>
      <c r="G55" s="2">
        <v>4</v>
      </c>
      <c r="H55" s="93">
        <v>0.000619212962962963</v>
      </c>
      <c r="I55" s="93">
        <v>0.002190972222222222</v>
      </c>
      <c r="J55" s="93">
        <v>0.00228125</v>
      </c>
      <c r="K55" s="93">
        <v>0.002189814814814815</v>
      </c>
      <c r="L55" s="2"/>
      <c r="M55" s="2"/>
      <c r="N55" s="93">
        <v>0.0072812499999999995</v>
      </c>
      <c r="O55" s="47">
        <f>IF(B55="-","-",IF(NOT(P55="L")=TRUE,"-",100-COUNTIF($P$9:P55,"L")+1))</f>
        <v>64</v>
      </c>
      <c r="P55" s="44" t="str">
        <f t="shared" si="0"/>
        <v>L</v>
      </c>
    </row>
    <row r="56" spans="1:16" ht="13.5" customHeight="1">
      <c r="A56" s="60">
        <v>48</v>
      </c>
      <c r="B56" s="2">
        <v>233</v>
      </c>
      <c r="C56" s="2" t="s">
        <v>157</v>
      </c>
      <c r="D56" s="2" t="s">
        <v>218</v>
      </c>
      <c r="E56" s="2" t="s">
        <v>82</v>
      </c>
      <c r="F56" s="2" t="s">
        <v>114</v>
      </c>
      <c r="G56" s="2">
        <v>4</v>
      </c>
      <c r="H56" s="93">
        <v>0.0006215277777777778</v>
      </c>
      <c r="I56" s="93">
        <v>0.002207175925925926</v>
      </c>
      <c r="J56" s="93">
        <v>0.002274884259259259</v>
      </c>
      <c r="K56" s="93">
        <v>0.0022465277777777774</v>
      </c>
      <c r="L56" s="2"/>
      <c r="M56" s="2"/>
      <c r="N56" s="93">
        <v>0.00735011574074074</v>
      </c>
      <c r="O56" s="47" t="str">
        <f>IF(B56="-","-",IF(NOT(P56="L")=TRUE,"-",100-COUNTIF($P$9:P56,"L")+1))</f>
        <v>-</v>
      </c>
      <c r="P56" s="44" t="str">
        <f t="shared" si="0"/>
        <v>NL</v>
      </c>
    </row>
    <row r="57" spans="1:16" ht="13.5" customHeight="1">
      <c r="A57" s="60">
        <v>49</v>
      </c>
      <c r="B57" s="2">
        <v>238</v>
      </c>
      <c r="C57" s="2" t="s">
        <v>224</v>
      </c>
      <c r="D57" s="2" t="s">
        <v>85</v>
      </c>
      <c r="E57" s="2" t="s">
        <v>82</v>
      </c>
      <c r="F57" s="2" t="s">
        <v>83</v>
      </c>
      <c r="G57" s="2">
        <v>4</v>
      </c>
      <c r="H57" s="93">
        <v>0.0005989583333333334</v>
      </c>
      <c r="I57" s="93">
        <v>0.0022997685185185183</v>
      </c>
      <c r="J57" s="93">
        <v>0.0021927083333333334</v>
      </c>
      <c r="K57" s="93">
        <v>0.0022719907407407407</v>
      </c>
      <c r="L57" s="2"/>
      <c r="M57" s="2"/>
      <c r="N57" s="93">
        <v>0.007363425925925926</v>
      </c>
      <c r="O57" s="47" t="str">
        <f>IF(B57="-","-",IF(NOT(P57="L")=TRUE,"-",100-COUNTIF($P$9:P57,"L")+1))</f>
        <v>-</v>
      </c>
      <c r="P57" s="44" t="str">
        <f t="shared" si="0"/>
        <v>NL</v>
      </c>
    </row>
    <row r="58" spans="1:16" ht="13.5" customHeight="1">
      <c r="A58" s="60">
        <v>50</v>
      </c>
      <c r="B58" s="2">
        <v>206</v>
      </c>
      <c r="C58" s="2" t="s">
        <v>159</v>
      </c>
      <c r="D58" s="2" t="s">
        <v>25</v>
      </c>
      <c r="E58" s="2" t="s">
        <v>82</v>
      </c>
      <c r="F58" s="2" t="s">
        <v>114</v>
      </c>
      <c r="G58" s="2">
        <v>4</v>
      </c>
      <c r="H58" s="93">
        <v>0.0006221064814814815</v>
      </c>
      <c r="I58" s="93">
        <v>0.0022800925925925927</v>
      </c>
      <c r="J58" s="93">
        <v>0.002244212962962963</v>
      </c>
      <c r="K58" s="93">
        <v>0.0023113425925925927</v>
      </c>
      <c r="L58" s="2"/>
      <c r="M58" s="2"/>
      <c r="N58" s="93">
        <v>0.007457754629629629</v>
      </c>
      <c r="O58" s="47">
        <f>IF(B58="-","-",IF(NOT(P58="L")=TRUE,"-",100-COUNTIF($P$9:P58,"L")+1))</f>
        <v>63</v>
      </c>
      <c r="P58" s="44" t="str">
        <f t="shared" si="0"/>
        <v>L</v>
      </c>
    </row>
    <row r="59" spans="1:16" ht="13.5" customHeight="1">
      <c r="A59" s="60">
        <v>51</v>
      </c>
      <c r="B59" s="2">
        <v>255</v>
      </c>
      <c r="C59" s="2" t="s">
        <v>204</v>
      </c>
      <c r="D59" s="2" t="s">
        <v>85</v>
      </c>
      <c r="E59" s="2" t="s">
        <v>82</v>
      </c>
      <c r="F59" s="2" t="s">
        <v>83</v>
      </c>
      <c r="G59" s="2">
        <v>4</v>
      </c>
      <c r="H59" s="93">
        <v>0.000620949074074074</v>
      </c>
      <c r="I59" s="93">
        <v>0.0024641203703703704</v>
      </c>
      <c r="J59" s="93">
        <v>0.0022957175925925927</v>
      </c>
      <c r="K59" s="93">
        <v>0.0022841435185185183</v>
      </c>
      <c r="L59" s="2"/>
      <c r="M59" s="2"/>
      <c r="N59" s="93">
        <v>0.007664930555555556</v>
      </c>
      <c r="O59" s="47" t="str">
        <f>IF(B59="-","-",IF(NOT(P59="L")=TRUE,"-",100-COUNTIF($P$9:P59,"L")+1))</f>
        <v>-</v>
      </c>
      <c r="P59" s="44" t="str">
        <f t="shared" si="0"/>
        <v>NL</v>
      </c>
    </row>
    <row r="60" spans="1:16" ht="13.5" customHeight="1">
      <c r="A60" s="60">
        <v>52</v>
      </c>
      <c r="B60" s="2">
        <v>218</v>
      </c>
      <c r="C60" s="2" t="s">
        <v>167</v>
      </c>
      <c r="D60" s="2" t="s">
        <v>54</v>
      </c>
      <c r="E60" s="2" t="s">
        <v>82</v>
      </c>
      <c r="F60" s="2" t="s">
        <v>83</v>
      </c>
      <c r="G60" s="2">
        <v>4</v>
      </c>
      <c r="H60" s="93">
        <v>0.0006006944444444444</v>
      </c>
      <c r="I60" s="93">
        <v>0.002222800925925926</v>
      </c>
      <c r="J60" s="93">
        <v>0.0023449074074074075</v>
      </c>
      <c r="K60" s="93">
        <v>0.0024976851851851853</v>
      </c>
      <c r="L60" s="2"/>
      <c r="M60" s="2"/>
      <c r="N60" s="93">
        <v>0.007666087962962962</v>
      </c>
      <c r="O60" s="47">
        <f>IF(B60="-","-",IF(NOT(P60="L")=TRUE,"-",100-COUNTIF($P$9:P60,"L")+1))</f>
        <v>62</v>
      </c>
      <c r="P60" s="44" t="str">
        <f t="shared" si="0"/>
        <v>L</v>
      </c>
    </row>
    <row r="61" spans="1:16" ht="13.5" customHeight="1">
      <c r="A61" s="60">
        <v>53</v>
      </c>
      <c r="B61" s="2">
        <v>225</v>
      </c>
      <c r="C61" s="2" t="s">
        <v>215</v>
      </c>
      <c r="D61" s="2" t="s">
        <v>60</v>
      </c>
      <c r="E61" s="2" t="s">
        <v>82</v>
      </c>
      <c r="F61" s="2" t="s">
        <v>114</v>
      </c>
      <c r="G61" s="2">
        <v>4</v>
      </c>
      <c r="H61" s="93">
        <v>0.0005966435185185185</v>
      </c>
      <c r="I61" s="93">
        <v>0.0023616898148148147</v>
      </c>
      <c r="J61" s="93">
        <v>0.0024947916666666664</v>
      </c>
      <c r="K61" s="93">
        <v>0.0026128472222222226</v>
      </c>
      <c r="L61" s="2"/>
      <c r="M61" s="2"/>
      <c r="N61" s="93">
        <v>0.008065972222222223</v>
      </c>
      <c r="O61" s="47">
        <f>IF(B61="-","-",IF(NOT(P61="L")=TRUE,"-",100-COUNTIF($P$9:P61,"L")+1))</f>
        <v>61</v>
      </c>
      <c r="P61" s="44" t="str">
        <f t="shared" si="0"/>
        <v>L</v>
      </c>
    </row>
    <row r="62" spans="1:16" ht="13.5" customHeight="1">
      <c r="A62" s="60">
        <v>54</v>
      </c>
      <c r="B62" s="2">
        <v>236</v>
      </c>
      <c r="C62" s="2" t="s">
        <v>160</v>
      </c>
      <c r="D62" s="2" t="s">
        <v>50</v>
      </c>
      <c r="E62" s="2" t="s">
        <v>82</v>
      </c>
      <c r="F62" s="2" t="s">
        <v>83</v>
      </c>
      <c r="G62" s="2">
        <v>4</v>
      </c>
      <c r="H62" s="93">
        <v>0.0006429398148148148</v>
      </c>
      <c r="I62" s="93">
        <v>0.0022395833333333334</v>
      </c>
      <c r="J62" s="93">
        <v>0.002757523148148148</v>
      </c>
      <c r="K62" s="93">
        <v>0.0025405092592592593</v>
      </c>
      <c r="L62" s="2"/>
      <c r="M62" s="2"/>
      <c r="N62" s="93">
        <v>0.008180555555555555</v>
      </c>
      <c r="O62" s="47" t="str">
        <f>IF(B62="-","-",IF(NOT(P62="L")=TRUE,"-",100-COUNTIF($P$9:P62,"L")+1))</f>
        <v>-</v>
      </c>
      <c r="P62" s="44" t="str">
        <f t="shared" si="0"/>
        <v>NL</v>
      </c>
    </row>
    <row r="63" spans="1:16" ht="13.5" customHeight="1">
      <c r="A63" s="60">
        <v>55</v>
      </c>
      <c r="B63" s="2">
        <v>258</v>
      </c>
      <c r="C63" s="2" t="s">
        <v>225</v>
      </c>
      <c r="D63" s="2" t="s">
        <v>85</v>
      </c>
      <c r="E63" s="2" t="s">
        <v>82</v>
      </c>
      <c r="F63" s="2" t="s">
        <v>114</v>
      </c>
      <c r="G63" s="2">
        <v>4</v>
      </c>
      <c r="H63" s="93">
        <v>0.0006313657407407406</v>
      </c>
      <c r="I63" s="93">
        <v>0.0024444444444444444</v>
      </c>
      <c r="J63" s="93">
        <v>0.0025896990740740737</v>
      </c>
      <c r="K63" s="93">
        <v>0.0026082175925925925</v>
      </c>
      <c r="L63" s="2"/>
      <c r="M63" s="2"/>
      <c r="N63" s="93">
        <v>0.008273726851851852</v>
      </c>
      <c r="O63" s="47" t="str">
        <f>IF(B63="-","-",IF(NOT(P63="L")=TRUE,"-",100-COUNTIF($P$9:P63,"L")+1))</f>
        <v>-</v>
      </c>
      <c r="P63" s="44" t="str">
        <f t="shared" si="0"/>
        <v>NL</v>
      </c>
    </row>
    <row r="64" spans="1:16" ht="13.5" customHeight="1">
      <c r="A64" s="60">
        <v>56</v>
      </c>
      <c r="B64" s="2">
        <v>245</v>
      </c>
      <c r="C64" s="2" t="s">
        <v>226</v>
      </c>
      <c r="D64" s="2" t="s">
        <v>4</v>
      </c>
      <c r="E64" s="2" t="s">
        <v>82</v>
      </c>
      <c r="F64" s="2" t="s">
        <v>83</v>
      </c>
      <c r="G64" s="2">
        <v>3</v>
      </c>
      <c r="H64" s="93">
        <v>0.000620949074074074</v>
      </c>
      <c r="I64" s="93">
        <v>0.0029618055555555556</v>
      </c>
      <c r="J64" s="93">
        <v>0.0023917824074074076</v>
      </c>
      <c r="K64" s="2"/>
      <c r="L64" s="2"/>
      <c r="M64" s="2"/>
      <c r="N64" s="93">
        <v>0.005974537037037038</v>
      </c>
      <c r="O64" s="47">
        <f>IF(B64="-","-",IF(NOT(P64="L")=TRUE,"-",100-COUNTIF($P$9:P64,"L")+1))</f>
        <v>60</v>
      </c>
      <c r="P64" s="44" t="str">
        <f t="shared" si="0"/>
        <v>L</v>
      </c>
    </row>
    <row r="65" spans="1:16" ht="13.5" customHeight="1" thickBot="1">
      <c r="A65" s="67">
        <v>57</v>
      </c>
      <c r="B65" s="96">
        <v>230</v>
      </c>
      <c r="C65" s="96" t="s">
        <v>132</v>
      </c>
      <c r="D65" s="96" t="s">
        <v>54</v>
      </c>
      <c r="E65" s="96" t="s">
        <v>82</v>
      </c>
      <c r="F65" s="96" t="s">
        <v>83</v>
      </c>
      <c r="G65" s="96">
        <v>3</v>
      </c>
      <c r="H65" s="97">
        <v>0.0006655092592592594</v>
      </c>
      <c r="I65" s="97">
        <v>0.002907986111111111</v>
      </c>
      <c r="J65" s="97">
        <v>0.0029438657407407404</v>
      </c>
      <c r="K65" s="96"/>
      <c r="L65" s="96"/>
      <c r="M65" s="96"/>
      <c r="N65" s="97">
        <v>0.006517361111111112</v>
      </c>
      <c r="O65" s="53">
        <f>IF(B65="-","-",IF(NOT(P65="L")=TRUE,"-",100-COUNTIF($P$9:P65,"L")+1))</f>
        <v>59</v>
      </c>
      <c r="P65" s="44" t="str">
        <f t="shared" si="0"/>
        <v>L</v>
      </c>
    </row>
    <row r="66" spans="1:16" ht="13.5" customHeight="1">
      <c r="A66" s="60"/>
      <c r="P66" s="44" t="e">
        <f>IF(#REF!="-","-",IF(#REF!="Private Member",IF(COUNTIF($S$6:$S$60,#REF!)=1,"L","NL"),IF(COUNTIF($R$6:$R$60,#REF!)=1,"L","NL")))</f>
        <v>#REF!</v>
      </c>
    </row>
    <row r="67" spans="1:16" ht="12.75">
      <c r="A67" s="46"/>
      <c r="P67" s="44" t="e">
        <f>IF(#REF!="-","-",IF(#REF!="Private Member",IF(COUNTIF($S$6:$S$60,#REF!)=1,"L","NL"),IF(COUNTIF($R$6:$R$60,#REF!)=1,"L","NL")))</f>
        <v>#REF!</v>
      </c>
    </row>
    <row r="68" ht="12.75">
      <c r="P68" s="44" t="e">
        <f>IF(#REF!="-","-",IF(#REF!="Private Member",IF(COUNTIF($S$6:$S$60,#REF!)=1,"L","NL"),IF(COUNTIF($R$6:$R$60,#REF!)=1,"L","NL")))</f>
        <v>#REF!</v>
      </c>
    </row>
    <row r="69" ht="12.75">
      <c r="P69" s="44" t="e">
        <f>IF(#REF!="-","-",IF(#REF!="Private Member",IF(COUNTIF($S$6:$S$60,#REF!)=1,"L","NL"),IF(COUNTIF($R$6:$R$60,#REF!)=1,"L","NL")))</f>
        <v>#REF!</v>
      </c>
    </row>
    <row r="70" ht="12.75">
      <c r="P70" s="44" t="e">
        <f>IF(#REF!="-","-",IF(#REF!="Private Member",IF(COUNTIF($S$6:$S$60,#REF!)=1,"L","NL"),IF(COUNTIF($R$6:$R$60,#REF!)=1,"L","NL")))</f>
        <v>#REF!</v>
      </c>
    </row>
    <row r="71" ht="12.75">
      <c r="P71" s="44" t="e">
        <f>IF(#REF!="-","-",IF(#REF!="Private Member",IF(COUNTIF($S$6:$S$60,#REF!)=1,"L","NL"),IF(COUNTIF($R$6:$R$60,#REF!)=1,"L","NL")))</f>
        <v>#REF!</v>
      </c>
    </row>
    <row r="72" ht="12.75">
      <c r="P72" s="44" t="e">
        <f>IF(#REF!="-","-",IF(#REF!="Private Member",IF(COUNTIF($S$6:$S$60,#REF!)=1,"L","NL"),IF(COUNTIF($R$6:$R$60,#REF!)=1,"L","NL")))</f>
        <v>#REF!</v>
      </c>
    </row>
    <row r="73" ht="12.75">
      <c r="P73" s="44" t="e">
        <f>IF(#REF!="-","-",IF(#REF!="Private Member",IF(COUNTIF($S$6:$S$60,#REF!)=1,"L","NL"),IF(COUNTIF($R$6:$R$60,#REF!)=1,"L","NL")))</f>
        <v>#REF!</v>
      </c>
    </row>
    <row r="74" ht="12.75">
      <c r="P74" s="44" t="e">
        <f>IF(#REF!="-","-",IF(#REF!="Private Member",IF(COUNTIF($S$6:$S$60,#REF!)=1,"L","NL"),IF(COUNTIF($R$6:$R$60,#REF!)=1,"L","NL")))</f>
        <v>#REF!</v>
      </c>
    </row>
  </sheetData>
  <sheetProtection/>
  <mergeCells count="6">
    <mergeCell ref="A1:P1"/>
    <mergeCell ref="A2:P2"/>
    <mergeCell ref="A3:P3"/>
    <mergeCell ref="A4:P4"/>
    <mergeCell ref="A5:P5"/>
    <mergeCell ref="A6:P6"/>
  </mergeCells>
  <dataValidations count="1">
    <dataValidation allowBlank="1" showInputMessage="1" showErrorMessage="1" prompt="Enter the names of all Private Members, for all categories of rider." sqref="S8"/>
  </dataValidations>
  <hyperlinks>
    <hyperlink ref="T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zoomScale="150" zoomScaleNormal="150" zoomScalePageLayoutView="0" workbookViewId="0" topLeftCell="A1">
      <selection activeCell="C70" sqref="C70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2" width="8.7109375" style="44" customWidth="1"/>
    <col min="13" max="13" width="11.421875" style="45" customWidth="1"/>
    <col min="14" max="15" width="8.8515625" style="44" hidden="1" customWidth="1"/>
    <col min="16" max="16" width="22.421875" style="44" hidden="1" customWidth="1"/>
    <col min="17" max="17" width="30.8515625" style="44" hidden="1" customWidth="1"/>
    <col min="18" max="18" width="15.28125" style="44" customWidth="1"/>
    <col min="19" max="19" width="17.421875" style="44" bestFit="1" customWidth="1"/>
    <col min="20" max="23" width="9.140625" style="44" customWidth="1"/>
  </cols>
  <sheetData>
    <row r="1" spans="1:18" ht="22.5">
      <c r="A1" s="206" t="s">
        <v>231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R1" s="81" t="s">
        <v>37</v>
      </c>
    </row>
    <row r="2" spans="1:14" ht="19.5">
      <c r="A2" s="207" t="s">
        <v>232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.75">
      <c r="A3" s="208" t="s">
        <v>38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5.75">
      <c r="A4" s="209">
        <v>42294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3.5" thickBot="1">
      <c r="A6" s="212" t="s">
        <v>79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3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9" t="s">
        <v>1</v>
      </c>
    </row>
    <row r="8" spans="1:21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71</v>
      </c>
      <c r="M8" s="48" t="s">
        <v>3</v>
      </c>
      <c r="N8" s="44" t="s">
        <v>43</v>
      </c>
      <c r="O8" s="46"/>
      <c r="P8" s="83" t="s">
        <v>44</v>
      </c>
      <c r="Q8" s="84" t="s">
        <v>45</v>
      </c>
      <c r="R8" s="46"/>
      <c r="S8" s="46"/>
      <c r="T8" s="46"/>
      <c r="U8" s="46"/>
    </row>
    <row r="9" spans="1:21" ht="13.5" customHeight="1" thickTop="1">
      <c r="A9" s="102">
        <v>1</v>
      </c>
      <c r="B9" s="103">
        <v>217</v>
      </c>
      <c r="C9" s="103" t="s">
        <v>84</v>
      </c>
      <c r="D9" s="103" t="s">
        <v>54</v>
      </c>
      <c r="E9" s="103" t="s">
        <v>189</v>
      </c>
      <c r="F9" s="103" t="s">
        <v>83</v>
      </c>
      <c r="G9" s="103">
        <v>4</v>
      </c>
      <c r="H9" s="104">
        <v>0.0012083333333333334</v>
      </c>
      <c r="I9" s="104">
        <v>0.0014369212962962964</v>
      </c>
      <c r="J9" s="104">
        <v>0.0015046296296296294</v>
      </c>
      <c r="K9" s="104">
        <v>0.0014924768518518516</v>
      </c>
      <c r="L9" s="104">
        <v>0.005642361111111111</v>
      </c>
      <c r="M9" s="105">
        <f>IF(B9="-","-",IF(NOT(N9="L")=TRUE,"-",100-COUNTIF($N$9:N9,"L")+1))</f>
        <v>100</v>
      </c>
      <c r="N9" s="44" t="str">
        <f>IF(D9="-","-",IF(D9="Private Member",IF(COUNTIF($Q$6:$Q$60,C9)=1,"L","NL"),IF(COUNTIF($P$6:$P$60,D9)=1,"L","NL")))</f>
        <v>L</v>
      </c>
      <c r="O9" s="46"/>
      <c r="P9" s="89" t="s">
        <v>170</v>
      </c>
      <c r="Q9" s="88" t="s">
        <v>171</v>
      </c>
      <c r="U9" s="46"/>
    </row>
    <row r="10" spans="1:21" ht="13.5" customHeight="1">
      <c r="A10" s="106">
        <v>2</v>
      </c>
      <c r="B10" s="98">
        <v>208</v>
      </c>
      <c r="C10" s="98" t="s">
        <v>81</v>
      </c>
      <c r="D10" s="98" t="s">
        <v>54</v>
      </c>
      <c r="E10" s="98" t="s">
        <v>189</v>
      </c>
      <c r="F10" s="98" t="s">
        <v>83</v>
      </c>
      <c r="G10" s="98">
        <v>4</v>
      </c>
      <c r="H10" s="99">
        <v>0.0011828703703703704</v>
      </c>
      <c r="I10" s="99">
        <v>0.0014594907407407406</v>
      </c>
      <c r="J10" s="99">
        <v>0.001529513888888889</v>
      </c>
      <c r="K10" s="99">
        <v>0.001582175925925926</v>
      </c>
      <c r="L10" s="99">
        <v>0.0057540509259259255</v>
      </c>
      <c r="M10" s="107">
        <f>IF(B10="-","-",IF(NOT(N10="L")=TRUE,"-",100-COUNTIF($N$9:N10,"L")+1))</f>
        <v>99</v>
      </c>
      <c r="N10" s="44" t="str">
        <f aca="true" t="shared" si="0" ref="N10:N72">IF(D10="-","-",IF(D10="Private Member",IF(COUNTIF($Q$6:$Q$60,C10)=1,"L","NL"),IF(COUNTIF($P$6:$P$60,D10)=1,"L","NL")))</f>
        <v>L</v>
      </c>
      <c r="O10" s="46"/>
      <c r="P10" s="89" t="s">
        <v>4</v>
      </c>
      <c r="Q10" s="88" t="s">
        <v>172</v>
      </c>
      <c r="U10" s="46"/>
    </row>
    <row r="11" spans="1:21" ht="13.5" customHeight="1">
      <c r="A11" s="106">
        <v>3</v>
      </c>
      <c r="B11" s="98">
        <v>247</v>
      </c>
      <c r="C11" s="98" t="s">
        <v>90</v>
      </c>
      <c r="D11" s="98" t="s">
        <v>25</v>
      </c>
      <c r="E11" s="98" t="s">
        <v>189</v>
      </c>
      <c r="F11" s="98" t="s">
        <v>83</v>
      </c>
      <c r="G11" s="98">
        <v>4</v>
      </c>
      <c r="H11" s="99">
        <v>0.0012783564814814814</v>
      </c>
      <c r="I11" s="99">
        <v>0.001524884259259259</v>
      </c>
      <c r="J11" s="99">
        <v>0.0016006944444444445</v>
      </c>
      <c r="K11" s="99">
        <v>0.001532986111111111</v>
      </c>
      <c r="L11" s="99">
        <v>0.005936921296296297</v>
      </c>
      <c r="M11" s="107">
        <f>IF(B11="-","-",IF(NOT(N11="L")=TRUE,"-",100-COUNTIF($N$9:N11,"L")+1))</f>
        <v>98</v>
      </c>
      <c r="N11" s="44" t="str">
        <f t="shared" si="0"/>
        <v>L</v>
      </c>
      <c r="O11" s="46"/>
      <c r="P11" s="89" t="s">
        <v>54</v>
      </c>
      <c r="Q11" s="88" t="s">
        <v>63</v>
      </c>
      <c r="U11" s="46"/>
    </row>
    <row r="12" spans="1:21" ht="13.5" customHeight="1">
      <c r="A12" s="106">
        <v>4</v>
      </c>
      <c r="B12" s="98">
        <v>205</v>
      </c>
      <c r="C12" s="98" t="s">
        <v>89</v>
      </c>
      <c r="D12" s="98" t="s">
        <v>54</v>
      </c>
      <c r="E12" s="98" t="s">
        <v>189</v>
      </c>
      <c r="F12" s="98" t="s">
        <v>83</v>
      </c>
      <c r="G12" s="98">
        <v>4</v>
      </c>
      <c r="H12" s="99">
        <v>0.0013090277777777779</v>
      </c>
      <c r="I12" s="99">
        <v>0.0015144675925925924</v>
      </c>
      <c r="J12" s="99">
        <v>0.0015850694444444443</v>
      </c>
      <c r="K12" s="99">
        <v>0.0015578703703703703</v>
      </c>
      <c r="L12" s="99">
        <v>0.005966435185185186</v>
      </c>
      <c r="M12" s="107">
        <f>IF(B12="-","-",IF(NOT(N12="L")=TRUE,"-",100-COUNTIF($N$9:N12,"L")+1))</f>
        <v>97</v>
      </c>
      <c r="N12" s="44" t="str">
        <f t="shared" si="0"/>
        <v>L</v>
      </c>
      <c r="O12" s="46"/>
      <c r="P12" s="89" t="s">
        <v>56</v>
      </c>
      <c r="Q12" s="88" t="s">
        <v>173</v>
      </c>
      <c r="U12" s="46"/>
    </row>
    <row r="13" spans="1:21" ht="13.5" customHeight="1">
      <c r="A13" s="106">
        <v>5</v>
      </c>
      <c r="B13" s="98">
        <v>234</v>
      </c>
      <c r="C13" s="98" t="s">
        <v>94</v>
      </c>
      <c r="D13" s="98" t="s">
        <v>54</v>
      </c>
      <c r="E13" s="98" t="s">
        <v>189</v>
      </c>
      <c r="F13" s="98" t="s">
        <v>83</v>
      </c>
      <c r="G13" s="98">
        <v>4</v>
      </c>
      <c r="H13" s="99">
        <v>0.0012991898148148149</v>
      </c>
      <c r="I13" s="99">
        <v>0.0015700231481481483</v>
      </c>
      <c r="J13" s="99">
        <v>0.0016672453703703704</v>
      </c>
      <c r="K13" s="99">
        <v>0.001660300925925926</v>
      </c>
      <c r="L13" s="99">
        <v>0.0061967592592592595</v>
      </c>
      <c r="M13" s="107">
        <f>IF(B13="-","-",IF(NOT(N13="L")=TRUE,"-",100-COUNTIF($N$9:N13,"L")+1))</f>
        <v>96</v>
      </c>
      <c r="N13" s="44" t="str">
        <f t="shared" si="0"/>
        <v>L</v>
      </c>
      <c r="O13" s="46"/>
      <c r="P13" s="89" t="s">
        <v>174</v>
      </c>
      <c r="Q13" s="88" t="s">
        <v>175</v>
      </c>
      <c r="U13" s="46"/>
    </row>
    <row r="14" spans="1:21" ht="13.5" customHeight="1">
      <c r="A14" s="106">
        <v>6</v>
      </c>
      <c r="B14" s="98">
        <v>215</v>
      </c>
      <c r="C14" s="98" t="s">
        <v>93</v>
      </c>
      <c r="D14" s="98" t="s">
        <v>4</v>
      </c>
      <c r="E14" s="98" t="s">
        <v>189</v>
      </c>
      <c r="F14" s="98" t="s">
        <v>83</v>
      </c>
      <c r="G14" s="98">
        <v>4</v>
      </c>
      <c r="H14" s="99">
        <v>0.0012650462962962964</v>
      </c>
      <c r="I14" s="99">
        <v>0.001583912037037037</v>
      </c>
      <c r="J14" s="99">
        <v>0.0017274305555555556</v>
      </c>
      <c r="K14" s="99">
        <v>0.0016689814814814814</v>
      </c>
      <c r="L14" s="99">
        <v>0.006245370370370371</v>
      </c>
      <c r="M14" s="107">
        <f>IF(B14="-","-",IF(NOT(N14="L")=TRUE,"-",100-COUNTIF($N$9:N14,"L")+1))</f>
        <v>95</v>
      </c>
      <c r="N14" s="44" t="str">
        <f t="shared" si="0"/>
        <v>L</v>
      </c>
      <c r="O14" s="46"/>
      <c r="P14" s="89" t="s">
        <v>74</v>
      </c>
      <c r="Q14" s="88" t="s">
        <v>176</v>
      </c>
      <c r="U14" s="46"/>
    </row>
    <row r="15" spans="1:21" ht="13.5" customHeight="1">
      <c r="A15" s="106">
        <v>7</v>
      </c>
      <c r="B15" s="98">
        <v>218</v>
      </c>
      <c r="C15" s="98" t="s">
        <v>91</v>
      </c>
      <c r="D15" s="98" t="s">
        <v>4</v>
      </c>
      <c r="E15" s="98" t="s">
        <v>189</v>
      </c>
      <c r="F15" s="98" t="s">
        <v>83</v>
      </c>
      <c r="G15" s="98">
        <v>4</v>
      </c>
      <c r="H15" s="99">
        <v>0.0012934027777777779</v>
      </c>
      <c r="I15" s="99">
        <v>0.0017008101851851852</v>
      </c>
      <c r="J15" s="99">
        <v>0.001710648148148148</v>
      </c>
      <c r="K15" s="99">
        <v>0.0017690972222222223</v>
      </c>
      <c r="L15" s="99">
        <v>0.006473958333333332</v>
      </c>
      <c r="M15" s="107">
        <f>IF(B15="-","-",IF(NOT(N15="L")=TRUE,"-",100-COUNTIF($N$9:N15,"L")+1))</f>
        <v>94</v>
      </c>
      <c r="N15" s="44" t="str">
        <f t="shared" si="0"/>
        <v>L</v>
      </c>
      <c r="O15" s="46"/>
      <c r="P15" s="89" t="s">
        <v>36</v>
      </c>
      <c r="Q15" s="88" t="s">
        <v>177</v>
      </c>
      <c r="U15" s="46"/>
    </row>
    <row r="16" spans="1:21" ht="13.5" customHeight="1">
      <c r="A16" s="106">
        <v>8</v>
      </c>
      <c r="B16" s="98">
        <v>244</v>
      </c>
      <c r="C16" s="98" t="s">
        <v>214</v>
      </c>
      <c r="D16" s="98" t="s">
        <v>60</v>
      </c>
      <c r="E16" s="98" t="s">
        <v>189</v>
      </c>
      <c r="F16" s="98" t="s">
        <v>83</v>
      </c>
      <c r="G16" s="98">
        <v>4</v>
      </c>
      <c r="H16" s="99">
        <v>0.0014085648148148147</v>
      </c>
      <c r="I16" s="99">
        <v>0.0017471064814814814</v>
      </c>
      <c r="J16" s="99">
        <v>0.0017644675925925926</v>
      </c>
      <c r="K16" s="99">
        <v>0.0017146990740740742</v>
      </c>
      <c r="L16" s="99">
        <v>0.006634837962962963</v>
      </c>
      <c r="M16" s="107">
        <f>IF(B16="-","-",IF(NOT(N16="L")=TRUE,"-",100-COUNTIF($N$9:N16,"L")+1))</f>
        <v>93</v>
      </c>
      <c r="N16" s="44" t="str">
        <f t="shared" si="0"/>
        <v>L</v>
      </c>
      <c r="O16" s="46"/>
      <c r="P16" s="89" t="s">
        <v>46</v>
      </c>
      <c r="Q16" s="87"/>
      <c r="U16" s="46"/>
    </row>
    <row r="17" spans="1:21" ht="13.5" customHeight="1">
      <c r="A17" s="106">
        <v>9</v>
      </c>
      <c r="B17" s="98">
        <v>228</v>
      </c>
      <c r="C17" s="98" t="s">
        <v>115</v>
      </c>
      <c r="D17" s="98" t="s">
        <v>54</v>
      </c>
      <c r="E17" s="98" t="s">
        <v>189</v>
      </c>
      <c r="F17" s="98" t="s">
        <v>83</v>
      </c>
      <c r="G17" s="98">
        <v>4</v>
      </c>
      <c r="H17" s="99">
        <v>0.001540509259259259</v>
      </c>
      <c r="I17" s="99">
        <v>0.0016915509259259256</v>
      </c>
      <c r="J17" s="99">
        <v>0.0017065972222222222</v>
      </c>
      <c r="K17" s="99">
        <v>0.0017476851851851852</v>
      </c>
      <c r="L17" s="99">
        <v>0.0066863425925925936</v>
      </c>
      <c r="M17" s="107">
        <f>IF(B17="-","-",IF(NOT(N17="L")=TRUE,"-",100-COUNTIF($N$9:N17,"L")+1))</f>
        <v>92</v>
      </c>
      <c r="N17" s="44" t="str">
        <f t="shared" si="0"/>
        <v>L</v>
      </c>
      <c r="O17" s="46"/>
      <c r="P17" s="89" t="s">
        <v>178</v>
      </c>
      <c r="Q17" s="87"/>
      <c r="U17" s="46"/>
    </row>
    <row r="18" spans="1:21" ht="13.5" customHeight="1">
      <c r="A18" s="106">
        <v>10</v>
      </c>
      <c r="B18" s="98">
        <v>206</v>
      </c>
      <c r="C18" s="98" t="s">
        <v>110</v>
      </c>
      <c r="D18" s="98" t="s">
        <v>25</v>
      </c>
      <c r="E18" s="98" t="s">
        <v>189</v>
      </c>
      <c r="F18" s="98" t="s">
        <v>83</v>
      </c>
      <c r="G18" s="98">
        <v>4</v>
      </c>
      <c r="H18" s="99">
        <v>0.0014641203703703706</v>
      </c>
      <c r="I18" s="99">
        <v>0.001754050925925926</v>
      </c>
      <c r="J18" s="99">
        <v>0.0017528935185185189</v>
      </c>
      <c r="K18" s="99">
        <v>0.0017239583333333334</v>
      </c>
      <c r="L18" s="99">
        <v>0.006695023148148148</v>
      </c>
      <c r="M18" s="107">
        <f>IF(B18="-","-",IF(NOT(N18="L")=TRUE,"-",100-COUNTIF($N$9:N18,"L")+1))</f>
        <v>91</v>
      </c>
      <c r="N18" s="44" t="str">
        <f t="shared" si="0"/>
        <v>L</v>
      </c>
      <c r="O18" s="46"/>
      <c r="P18" s="89" t="s">
        <v>179</v>
      </c>
      <c r="Q18" s="87"/>
      <c r="U18" s="46"/>
    </row>
    <row r="19" spans="1:21" ht="13.5" customHeight="1">
      <c r="A19" s="106">
        <v>11</v>
      </c>
      <c r="B19" s="98">
        <v>210</v>
      </c>
      <c r="C19" s="98" t="s">
        <v>233</v>
      </c>
      <c r="D19" s="98" t="s">
        <v>234</v>
      </c>
      <c r="E19" s="98" t="s">
        <v>189</v>
      </c>
      <c r="F19" s="98" t="s">
        <v>83</v>
      </c>
      <c r="G19" s="98">
        <v>4</v>
      </c>
      <c r="H19" s="99">
        <v>0.001486111111111111</v>
      </c>
      <c r="I19" s="99">
        <v>0.0017453703703703702</v>
      </c>
      <c r="J19" s="99">
        <v>0.0018553240740740743</v>
      </c>
      <c r="K19" s="99">
        <v>0.0017523148148148148</v>
      </c>
      <c r="L19" s="99">
        <v>0.00683912037037037</v>
      </c>
      <c r="M19" s="107" t="str">
        <f>IF(B19="-","-",IF(NOT(N19="L")=TRUE,"-",100-COUNTIF($N$9:N19,"L")+1))</f>
        <v>-</v>
      </c>
      <c r="N19" s="44" t="str">
        <f t="shared" si="0"/>
        <v>NL</v>
      </c>
      <c r="O19" s="46"/>
      <c r="P19" s="89" t="s">
        <v>180</v>
      </c>
      <c r="Q19" s="87"/>
      <c r="U19" s="46"/>
    </row>
    <row r="20" spans="1:21" ht="13.5" customHeight="1">
      <c r="A20" s="106">
        <v>12</v>
      </c>
      <c r="B20" s="98">
        <v>209</v>
      </c>
      <c r="C20" s="98" t="s">
        <v>92</v>
      </c>
      <c r="D20" s="98" t="s">
        <v>183</v>
      </c>
      <c r="E20" s="98" t="s">
        <v>189</v>
      </c>
      <c r="F20" s="98" t="s">
        <v>83</v>
      </c>
      <c r="G20" s="98">
        <v>4</v>
      </c>
      <c r="H20" s="99">
        <v>0.0014484953703703706</v>
      </c>
      <c r="I20" s="99">
        <v>0.0017789351851851853</v>
      </c>
      <c r="J20" s="99">
        <v>0.0018483796296296295</v>
      </c>
      <c r="K20" s="99">
        <v>0.0017685185185185184</v>
      </c>
      <c r="L20" s="99">
        <v>0.006844328703703703</v>
      </c>
      <c r="M20" s="107">
        <f>IF(B20="-","-",IF(NOT(N20="L")=TRUE,"-",100-COUNTIF($N$9:N20,"L")+1))</f>
        <v>90</v>
      </c>
      <c r="N20" s="44" t="str">
        <f t="shared" si="0"/>
        <v>L</v>
      </c>
      <c r="O20" s="46"/>
      <c r="P20" s="89" t="s">
        <v>49</v>
      </c>
      <c r="Q20" s="87"/>
      <c r="U20" s="46"/>
    </row>
    <row r="21" spans="1:21" ht="13.5" customHeight="1">
      <c r="A21" s="106">
        <v>13</v>
      </c>
      <c r="B21" s="98">
        <v>224</v>
      </c>
      <c r="C21" s="98" t="s">
        <v>101</v>
      </c>
      <c r="D21" s="98" t="s">
        <v>30</v>
      </c>
      <c r="E21" s="98" t="s">
        <v>189</v>
      </c>
      <c r="F21" s="98" t="s">
        <v>83</v>
      </c>
      <c r="G21" s="98">
        <v>4</v>
      </c>
      <c r="H21" s="99">
        <v>0.0015057870370370373</v>
      </c>
      <c r="I21" s="99">
        <v>0.001777199074074074</v>
      </c>
      <c r="J21" s="99">
        <v>0.0018292824074074073</v>
      </c>
      <c r="K21" s="99">
        <v>0.001769675925925926</v>
      </c>
      <c r="L21" s="99">
        <v>0.006881944444444444</v>
      </c>
      <c r="M21" s="107">
        <f>IF(B21="-","-",IF(NOT(N21="L")=TRUE,"-",100-COUNTIF($N$9:N21,"L")+1))</f>
        <v>89</v>
      </c>
      <c r="N21" s="44" t="str">
        <f t="shared" si="0"/>
        <v>L</v>
      </c>
      <c r="O21" s="46"/>
      <c r="P21" t="s">
        <v>181</v>
      </c>
      <c r="Q21" s="87"/>
      <c r="U21" s="46"/>
    </row>
    <row r="22" spans="1:21" ht="13.5" customHeight="1">
      <c r="A22" s="106">
        <v>14</v>
      </c>
      <c r="B22" s="98">
        <v>201</v>
      </c>
      <c r="C22" s="98" t="s">
        <v>97</v>
      </c>
      <c r="D22" s="98" t="s">
        <v>54</v>
      </c>
      <c r="E22" s="98" t="s">
        <v>189</v>
      </c>
      <c r="F22" s="98" t="s">
        <v>83</v>
      </c>
      <c r="G22" s="98">
        <v>4</v>
      </c>
      <c r="H22" s="99">
        <v>0.0015104166666666666</v>
      </c>
      <c r="I22" s="99">
        <v>0.0017893518518518519</v>
      </c>
      <c r="J22" s="99">
        <v>0.0019172453703703704</v>
      </c>
      <c r="K22" s="99">
        <v>0.001880787037037037</v>
      </c>
      <c r="L22" s="99">
        <v>0.007097800925925927</v>
      </c>
      <c r="M22" s="107">
        <f>IF(B22="-","-",IF(NOT(N22="L")=TRUE,"-",100-COUNTIF($N$9:N22,"L")+1))</f>
        <v>88</v>
      </c>
      <c r="N22" s="44" t="str">
        <f t="shared" si="0"/>
        <v>L</v>
      </c>
      <c r="O22" s="46"/>
      <c r="P22" s="89" t="s">
        <v>57</v>
      </c>
      <c r="Q22" s="87"/>
      <c r="U22" s="46"/>
    </row>
    <row r="23" spans="1:21" ht="13.5" customHeight="1">
      <c r="A23" s="106">
        <v>15</v>
      </c>
      <c r="B23" s="98">
        <v>249</v>
      </c>
      <c r="C23" s="98" t="s">
        <v>325</v>
      </c>
      <c r="D23" s="98" t="s">
        <v>30</v>
      </c>
      <c r="E23" s="98" t="s">
        <v>189</v>
      </c>
      <c r="F23" s="98" t="s">
        <v>235</v>
      </c>
      <c r="G23" s="98">
        <v>4</v>
      </c>
      <c r="H23" s="99">
        <v>0.0014797453703703702</v>
      </c>
      <c r="I23" s="99">
        <v>0.0018825231481481481</v>
      </c>
      <c r="J23" s="99">
        <v>0.00190625</v>
      </c>
      <c r="K23" s="99">
        <v>0.001829861111111111</v>
      </c>
      <c r="L23" s="99">
        <v>0.007098379629629631</v>
      </c>
      <c r="M23" s="107">
        <f>IF(B23="-","-",IF(NOT(N23="L")=TRUE,"-",100-COUNTIF($N$9:N23,"L")+1))</f>
        <v>87</v>
      </c>
      <c r="N23" s="44" t="str">
        <f t="shared" si="0"/>
        <v>L</v>
      </c>
      <c r="O23" s="46"/>
      <c r="P23" s="89" t="s">
        <v>182</v>
      </c>
      <c r="Q23" s="82"/>
      <c r="U23" s="46"/>
    </row>
    <row r="24" spans="1:21" ht="13.5" customHeight="1">
      <c r="A24" s="106">
        <v>16</v>
      </c>
      <c r="B24" s="98">
        <v>225</v>
      </c>
      <c r="C24" s="98" t="s">
        <v>96</v>
      </c>
      <c r="D24" s="98" t="s">
        <v>25</v>
      </c>
      <c r="E24" s="98" t="s">
        <v>189</v>
      </c>
      <c r="F24" s="98" t="s">
        <v>83</v>
      </c>
      <c r="G24" s="98">
        <v>4</v>
      </c>
      <c r="H24" s="99">
        <v>0.001625</v>
      </c>
      <c r="I24" s="99">
        <v>0.001806134259259259</v>
      </c>
      <c r="J24" s="99">
        <v>0.0018975694444444446</v>
      </c>
      <c r="K24" s="99">
        <v>0.0018414351851851853</v>
      </c>
      <c r="L24" s="99">
        <v>0.007170138888888888</v>
      </c>
      <c r="M24" s="107">
        <f>IF(B24="-","-",IF(NOT(N24="L")=TRUE,"-",100-COUNTIF($N$9:N24,"L")+1))</f>
        <v>86</v>
      </c>
      <c r="N24" s="44" t="str">
        <f t="shared" si="0"/>
        <v>L</v>
      </c>
      <c r="O24" s="46"/>
      <c r="P24" s="89" t="s">
        <v>51</v>
      </c>
      <c r="Q24" s="82"/>
      <c r="U24" s="46"/>
    </row>
    <row r="25" spans="1:21" ht="13.5" customHeight="1">
      <c r="A25" s="106">
        <v>17</v>
      </c>
      <c r="B25" s="98">
        <v>250</v>
      </c>
      <c r="C25" s="98" t="s">
        <v>95</v>
      </c>
      <c r="D25" s="98" t="s">
        <v>4</v>
      </c>
      <c r="E25" s="98" t="s">
        <v>189</v>
      </c>
      <c r="F25" s="98" t="s">
        <v>83</v>
      </c>
      <c r="G25" s="98">
        <v>4</v>
      </c>
      <c r="H25" s="99">
        <v>0.0016307870370370367</v>
      </c>
      <c r="I25" s="99">
        <v>0.0018368055555555557</v>
      </c>
      <c r="J25" s="99">
        <v>0.00184375</v>
      </c>
      <c r="K25" s="99">
        <v>0.0018981481481481482</v>
      </c>
      <c r="L25" s="99">
        <v>0.007209490740740739</v>
      </c>
      <c r="M25" s="107">
        <f>IF(B25="-","-",IF(NOT(N25="L")=TRUE,"-",100-COUNTIF($N$9:N25,"L")+1))</f>
        <v>85</v>
      </c>
      <c r="N25" s="44" t="str">
        <f t="shared" si="0"/>
        <v>L</v>
      </c>
      <c r="O25" s="46"/>
      <c r="P25" s="89" t="s">
        <v>34</v>
      </c>
      <c r="Q25" s="82"/>
      <c r="U25" s="46"/>
    </row>
    <row r="26" spans="1:21" ht="13.5" customHeight="1">
      <c r="A26" s="106">
        <v>18</v>
      </c>
      <c r="B26" s="98">
        <v>241</v>
      </c>
      <c r="C26" s="98" t="s">
        <v>229</v>
      </c>
      <c r="D26" s="98" t="s">
        <v>54</v>
      </c>
      <c r="E26" s="98" t="s">
        <v>189</v>
      </c>
      <c r="F26" s="98" t="s">
        <v>83</v>
      </c>
      <c r="G26" s="98">
        <v>4</v>
      </c>
      <c r="H26" s="99">
        <v>0.0016730324074074076</v>
      </c>
      <c r="I26" s="99">
        <v>0.0018113425925925927</v>
      </c>
      <c r="J26" s="99">
        <v>0.0018599537037037037</v>
      </c>
      <c r="K26" s="99">
        <v>0.0018848379629629632</v>
      </c>
      <c r="L26" s="99">
        <v>0.007229166666666668</v>
      </c>
      <c r="M26" s="107">
        <f>IF(B26="-","-",IF(NOT(N26="L")=TRUE,"-",100-COUNTIF($N$9:N26,"L")+1))</f>
        <v>84</v>
      </c>
      <c r="N26" s="44" t="str">
        <f t="shared" si="0"/>
        <v>L</v>
      </c>
      <c r="O26" s="46"/>
      <c r="P26" s="89" t="s">
        <v>48</v>
      </c>
      <c r="Q26" s="82"/>
      <c r="U26" s="46"/>
    </row>
    <row r="27" spans="1:21" ht="13.5" customHeight="1">
      <c r="A27" s="106">
        <v>19</v>
      </c>
      <c r="B27" s="98">
        <v>242</v>
      </c>
      <c r="C27" s="98" t="s">
        <v>108</v>
      </c>
      <c r="D27" s="98" t="s">
        <v>54</v>
      </c>
      <c r="E27" s="98" t="s">
        <v>189</v>
      </c>
      <c r="F27" s="98" t="s">
        <v>83</v>
      </c>
      <c r="G27" s="98">
        <v>4</v>
      </c>
      <c r="H27" s="99">
        <v>0.001707175925925926</v>
      </c>
      <c r="I27" s="99">
        <v>0.0018912037037037038</v>
      </c>
      <c r="J27" s="99">
        <v>0.0019525462962962962</v>
      </c>
      <c r="K27" s="99">
        <v>0.0018784722222222223</v>
      </c>
      <c r="L27" s="99">
        <v>0.007429398148148149</v>
      </c>
      <c r="M27" s="107">
        <f>IF(B27="-","-",IF(NOT(N27="L")=TRUE,"-",100-COUNTIF($N$9:N27,"L")+1))</f>
        <v>83</v>
      </c>
      <c r="N27" s="44" t="str">
        <f t="shared" si="0"/>
        <v>L</v>
      </c>
      <c r="O27" s="46"/>
      <c r="P27" s="89" t="s">
        <v>42</v>
      </c>
      <c r="Q27" s="82"/>
      <c r="U27" s="46"/>
    </row>
    <row r="28" spans="1:21" ht="13.5" customHeight="1">
      <c r="A28" s="106">
        <v>20</v>
      </c>
      <c r="B28" s="98">
        <v>212</v>
      </c>
      <c r="C28" s="98" t="s">
        <v>109</v>
      </c>
      <c r="D28" s="98" t="s">
        <v>61</v>
      </c>
      <c r="E28" s="98" t="s">
        <v>189</v>
      </c>
      <c r="F28" s="98" t="s">
        <v>83</v>
      </c>
      <c r="G28" s="98">
        <v>4</v>
      </c>
      <c r="H28" s="99">
        <v>0.0015555555555555557</v>
      </c>
      <c r="I28" s="99">
        <v>0.0019137731481481482</v>
      </c>
      <c r="J28" s="99">
        <v>0.0019774305555555556</v>
      </c>
      <c r="K28" s="99">
        <v>0.001998263888888889</v>
      </c>
      <c r="L28" s="99">
        <v>0.0074450231481481485</v>
      </c>
      <c r="M28" s="107">
        <f>IF(B28="-","-",IF(NOT(N28="L")=TRUE,"-",100-COUNTIF($N$9:N28,"L")+1))</f>
        <v>82</v>
      </c>
      <c r="N28" s="44" t="str">
        <f t="shared" si="0"/>
        <v>L</v>
      </c>
      <c r="O28" s="46"/>
      <c r="P28" s="89" t="s">
        <v>47</v>
      </c>
      <c r="Q28" s="82"/>
      <c r="U28" s="46"/>
    </row>
    <row r="29" spans="1:21" ht="13.5" customHeight="1">
      <c r="A29" s="106">
        <v>21</v>
      </c>
      <c r="B29" s="98">
        <v>237</v>
      </c>
      <c r="C29" s="98" t="s">
        <v>236</v>
      </c>
      <c r="D29" s="98" t="s">
        <v>85</v>
      </c>
      <c r="E29" s="98" t="s">
        <v>189</v>
      </c>
      <c r="F29" s="98" t="s">
        <v>83</v>
      </c>
      <c r="G29" s="98">
        <v>4</v>
      </c>
      <c r="H29" s="99">
        <v>0.001597800925925926</v>
      </c>
      <c r="I29" s="99">
        <v>0.0018935185185185183</v>
      </c>
      <c r="J29" s="99">
        <v>0.001984375</v>
      </c>
      <c r="K29" s="99">
        <v>0.0020306712962962965</v>
      </c>
      <c r="L29" s="99">
        <v>0.0075063657407407405</v>
      </c>
      <c r="M29" s="107" t="str">
        <f>IF(B29="-","-",IF(NOT(N29="L")=TRUE,"-",100-COUNTIF($N$9:N29,"L")+1))</f>
        <v>-</v>
      </c>
      <c r="N29" s="44" t="str">
        <f t="shared" si="0"/>
        <v>NL</v>
      </c>
      <c r="O29" s="46"/>
      <c r="P29" s="89" t="s">
        <v>38</v>
      </c>
      <c r="Q29" s="82"/>
      <c r="U29" s="46"/>
    </row>
    <row r="30" spans="1:21" ht="13.5" customHeight="1">
      <c r="A30" s="106">
        <v>22</v>
      </c>
      <c r="B30" s="98">
        <v>233</v>
      </c>
      <c r="C30" s="98" t="s">
        <v>259</v>
      </c>
      <c r="D30" s="98" t="s">
        <v>25</v>
      </c>
      <c r="E30" s="98" t="s">
        <v>194</v>
      </c>
      <c r="F30" s="98" t="s">
        <v>114</v>
      </c>
      <c r="G30" s="98">
        <v>4</v>
      </c>
      <c r="H30" s="99">
        <v>0.0016498842592592591</v>
      </c>
      <c r="I30" s="99">
        <v>0.001950810185185185</v>
      </c>
      <c r="J30" s="99">
        <v>0.001956597222222222</v>
      </c>
      <c r="K30" s="99">
        <v>0.0019780092592592592</v>
      </c>
      <c r="L30" s="99">
        <v>0.007535300925925927</v>
      </c>
      <c r="M30" s="107">
        <f>IF(B30="-","-",IF(NOT(N30="L")=TRUE,"-",100-COUNTIF($N$9:N30,"L")+1))</f>
        <v>81</v>
      </c>
      <c r="N30" s="44" t="str">
        <f t="shared" si="0"/>
        <v>L</v>
      </c>
      <c r="O30" s="46"/>
      <c r="P30" s="89" t="s">
        <v>183</v>
      </c>
      <c r="Q30" s="82"/>
      <c r="U30" s="46"/>
    </row>
    <row r="31" spans="1:21" ht="13.5" customHeight="1">
      <c r="A31" s="106">
        <v>23</v>
      </c>
      <c r="B31" s="98">
        <v>238</v>
      </c>
      <c r="C31" s="98" t="s">
        <v>216</v>
      </c>
      <c r="D31" s="98" t="s">
        <v>4</v>
      </c>
      <c r="E31" s="98" t="s">
        <v>194</v>
      </c>
      <c r="F31" s="98" t="s">
        <v>114</v>
      </c>
      <c r="G31" s="98">
        <v>4</v>
      </c>
      <c r="H31" s="99">
        <v>0.0016805555555555556</v>
      </c>
      <c r="I31" s="99">
        <v>0.0019901620370370372</v>
      </c>
      <c r="J31" s="99">
        <v>0.001939814814814815</v>
      </c>
      <c r="K31" s="99">
        <v>0.0019519675925925926</v>
      </c>
      <c r="L31" s="99">
        <v>0.007562500000000001</v>
      </c>
      <c r="M31" s="107">
        <f>IF(B31="-","-",IF(NOT(N31="L")=TRUE,"-",100-COUNTIF($N$9:N31,"L")+1))</f>
        <v>80</v>
      </c>
      <c r="N31" s="44" t="str">
        <f t="shared" si="0"/>
        <v>L</v>
      </c>
      <c r="O31" s="46"/>
      <c r="P31" s="89" t="s">
        <v>35</v>
      </c>
      <c r="Q31" s="82"/>
      <c r="U31" s="46"/>
    </row>
    <row r="32" spans="1:21" ht="13.5" customHeight="1">
      <c r="A32" s="106">
        <v>24</v>
      </c>
      <c r="B32" s="98">
        <v>229</v>
      </c>
      <c r="C32" s="98" t="s">
        <v>237</v>
      </c>
      <c r="D32" s="98" t="s">
        <v>30</v>
      </c>
      <c r="E32" s="98" t="s">
        <v>189</v>
      </c>
      <c r="F32" s="98" t="s">
        <v>83</v>
      </c>
      <c r="G32" s="98">
        <v>4</v>
      </c>
      <c r="H32" s="99">
        <v>0.001621527777777778</v>
      </c>
      <c r="I32" s="99">
        <v>0.0020162037037037036</v>
      </c>
      <c r="J32" s="99">
        <v>0.0020474537037037037</v>
      </c>
      <c r="K32" s="99">
        <v>0.001978587962962963</v>
      </c>
      <c r="L32" s="99">
        <v>0.007663773148148148</v>
      </c>
      <c r="M32" s="107">
        <f>IF(B32="-","-",IF(NOT(N32="L")=TRUE,"-",100-COUNTIF($N$9:N32,"L")+1))</f>
        <v>79</v>
      </c>
      <c r="N32" s="44" t="str">
        <f t="shared" si="0"/>
        <v>L</v>
      </c>
      <c r="O32" s="46"/>
      <c r="P32" s="89" t="s">
        <v>59</v>
      </c>
      <c r="Q32" s="82"/>
      <c r="U32" s="46"/>
    </row>
    <row r="33" spans="1:21" ht="13.5" customHeight="1">
      <c r="A33" s="106">
        <v>25</v>
      </c>
      <c r="B33" s="98">
        <v>265</v>
      </c>
      <c r="C33" s="98" t="s">
        <v>217</v>
      </c>
      <c r="D33" s="98" t="s">
        <v>42</v>
      </c>
      <c r="E33" s="98" t="s">
        <v>189</v>
      </c>
      <c r="F33" s="98" t="s">
        <v>83</v>
      </c>
      <c r="G33" s="98">
        <v>4</v>
      </c>
      <c r="H33" s="99">
        <v>0.0017569444444444447</v>
      </c>
      <c r="I33" s="99">
        <v>0.001947337962962963</v>
      </c>
      <c r="J33" s="99">
        <v>0.001955439814814815</v>
      </c>
      <c r="K33" s="99">
        <v>0.0020266203703703705</v>
      </c>
      <c r="L33" s="99">
        <v>0.007686342592592593</v>
      </c>
      <c r="M33" s="107">
        <f>IF(B33="-","-",IF(NOT(N33="L")=TRUE,"-",100-COUNTIF($N$9:N33,"L")+1))</f>
        <v>78</v>
      </c>
      <c r="N33" s="44" t="str">
        <f t="shared" si="0"/>
        <v>L</v>
      </c>
      <c r="O33" s="46"/>
      <c r="P33" s="87"/>
      <c r="Q33" s="82"/>
      <c r="U33" s="46"/>
    </row>
    <row r="34" spans="1:21" ht="13.5" customHeight="1">
      <c r="A34" s="106">
        <v>26</v>
      </c>
      <c r="B34" s="98">
        <v>260</v>
      </c>
      <c r="C34" s="98" t="s">
        <v>258</v>
      </c>
      <c r="D34" s="98" t="s">
        <v>54</v>
      </c>
      <c r="E34" s="98" t="s">
        <v>189</v>
      </c>
      <c r="F34" s="98" t="s">
        <v>83</v>
      </c>
      <c r="G34" s="98">
        <v>4</v>
      </c>
      <c r="H34" s="99">
        <v>0.0018333333333333335</v>
      </c>
      <c r="I34" s="99">
        <v>0.002007523148148148</v>
      </c>
      <c r="J34" s="99">
        <v>0.0020052083333333332</v>
      </c>
      <c r="K34" s="99">
        <v>0.0021145833333333333</v>
      </c>
      <c r="L34" s="99">
        <v>0.007960648148148149</v>
      </c>
      <c r="M34" s="107">
        <f>IF(B34="-","-",IF(NOT(N34="L")=TRUE,"-",100-COUNTIF($N$9:N34,"L")+1))</f>
        <v>77</v>
      </c>
      <c r="N34" s="44" t="str">
        <f t="shared" si="0"/>
        <v>L</v>
      </c>
      <c r="O34" s="46"/>
      <c r="P34" s="87"/>
      <c r="Q34" s="82"/>
      <c r="U34" s="46"/>
    </row>
    <row r="35" spans="1:21" ht="13.5" customHeight="1">
      <c r="A35" s="106">
        <v>27</v>
      </c>
      <c r="B35" s="98">
        <v>248</v>
      </c>
      <c r="C35" s="98" t="s">
        <v>196</v>
      </c>
      <c r="D35" s="98" t="s">
        <v>85</v>
      </c>
      <c r="E35" s="98" t="s">
        <v>189</v>
      </c>
      <c r="F35" s="98" t="s">
        <v>83</v>
      </c>
      <c r="G35" s="98">
        <v>3</v>
      </c>
      <c r="H35" s="99">
        <v>0.0017714120370370368</v>
      </c>
      <c r="I35" s="99">
        <v>0.001943287037037037</v>
      </c>
      <c r="J35" s="99">
        <v>0.001945023148148148</v>
      </c>
      <c r="K35" s="98"/>
      <c r="L35" s="99">
        <v>0.005659722222222222</v>
      </c>
      <c r="M35" s="107" t="str">
        <f>IF(B35="-","-",IF(NOT(N35="L")=TRUE,"-",100-COUNTIF($N$9:N35,"L")+1))</f>
        <v>-</v>
      </c>
      <c r="N35" s="44" t="str">
        <f t="shared" si="0"/>
        <v>NL</v>
      </c>
      <c r="O35" s="46"/>
      <c r="P35" s="82"/>
      <c r="Q35" s="82"/>
      <c r="U35" s="46"/>
    </row>
    <row r="36" spans="1:21" ht="13.5" customHeight="1">
      <c r="A36" s="106">
        <v>28</v>
      </c>
      <c r="B36" s="98">
        <v>203</v>
      </c>
      <c r="C36" s="98" t="s">
        <v>107</v>
      </c>
      <c r="D36" s="98" t="s">
        <v>4</v>
      </c>
      <c r="E36" s="98" t="s">
        <v>189</v>
      </c>
      <c r="F36" s="98" t="s">
        <v>83</v>
      </c>
      <c r="G36" s="98">
        <v>3</v>
      </c>
      <c r="H36" s="99">
        <v>0.0017968749999999999</v>
      </c>
      <c r="I36" s="99">
        <v>0.0019137731481481482</v>
      </c>
      <c r="J36" s="99">
        <v>0.002081597222222222</v>
      </c>
      <c r="K36" s="98"/>
      <c r="L36" s="99">
        <v>0.00579224537037037</v>
      </c>
      <c r="M36" s="107">
        <f>IF(B36="-","-",IF(NOT(N36="L")=TRUE,"-",100-COUNTIF($N$9:N36,"L")+1))</f>
        <v>76</v>
      </c>
      <c r="N36" s="44" t="str">
        <f t="shared" si="0"/>
        <v>L</v>
      </c>
      <c r="O36" s="46"/>
      <c r="P36" s="46"/>
      <c r="Q36"/>
      <c r="U36" s="46"/>
    </row>
    <row r="37" spans="1:21" ht="13.5" customHeight="1">
      <c r="A37" s="106">
        <v>29</v>
      </c>
      <c r="B37" s="98">
        <v>226</v>
      </c>
      <c r="C37" s="98" t="s">
        <v>238</v>
      </c>
      <c r="D37" s="98" t="s">
        <v>39</v>
      </c>
      <c r="E37" s="98" t="s">
        <v>189</v>
      </c>
      <c r="F37" s="98" t="s">
        <v>83</v>
      </c>
      <c r="G37" s="98">
        <v>3</v>
      </c>
      <c r="H37" s="99">
        <v>0.0017777777777777776</v>
      </c>
      <c r="I37" s="99">
        <v>0.0021331018518518517</v>
      </c>
      <c r="J37" s="99">
        <v>0.0021383101851851854</v>
      </c>
      <c r="K37" s="98"/>
      <c r="L37" s="99">
        <v>0.006049189814814815</v>
      </c>
      <c r="M37" s="107">
        <f>IF(B37="-","-",IF(NOT(N37="L")=TRUE,"-",100-COUNTIF($N$9:N37,"L")+1))</f>
        <v>75</v>
      </c>
      <c r="N37" s="44" t="str">
        <f t="shared" si="0"/>
        <v>L</v>
      </c>
      <c r="O37" s="46"/>
      <c r="P37"/>
      <c r="Q37"/>
      <c r="U37" s="46"/>
    </row>
    <row r="38" spans="1:21" ht="13.5" customHeight="1">
      <c r="A38" s="106">
        <v>30</v>
      </c>
      <c r="B38" s="98">
        <v>266</v>
      </c>
      <c r="C38" s="98" t="s">
        <v>239</v>
      </c>
      <c r="D38" s="98" t="s">
        <v>85</v>
      </c>
      <c r="E38" s="98" t="s">
        <v>189</v>
      </c>
      <c r="F38" s="98" t="s">
        <v>83</v>
      </c>
      <c r="G38" s="98">
        <v>3</v>
      </c>
      <c r="H38" s="99">
        <v>0.0020156249999999996</v>
      </c>
      <c r="I38" s="99">
        <v>0.0020839120370370373</v>
      </c>
      <c r="J38" s="99">
        <v>0.0022962962962962963</v>
      </c>
      <c r="K38" s="98"/>
      <c r="L38" s="99">
        <v>0.006395833333333334</v>
      </c>
      <c r="M38" s="107" t="str">
        <f>IF(B38="-","-",IF(NOT(N38="L")=TRUE,"-",100-COUNTIF($N$9:N38,"L")+1))</f>
        <v>-</v>
      </c>
      <c r="N38" s="44" t="str">
        <f t="shared" si="0"/>
        <v>NL</v>
      </c>
      <c r="O38" s="46"/>
      <c r="P38" s="85" t="s">
        <v>52</v>
      </c>
      <c r="Q38"/>
      <c r="U38" s="46"/>
    </row>
    <row r="39" spans="1:21" ht="13.5" customHeight="1">
      <c r="A39" s="106">
        <v>31</v>
      </c>
      <c r="B39" s="98">
        <v>227</v>
      </c>
      <c r="C39" s="98" t="s">
        <v>240</v>
      </c>
      <c r="D39" s="98" t="s">
        <v>39</v>
      </c>
      <c r="E39" s="98" t="s">
        <v>189</v>
      </c>
      <c r="F39" s="98" t="s">
        <v>83</v>
      </c>
      <c r="G39" s="98">
        <v>3</v>
      </c>
      <c r="H39" s="99">
        <v>0.0019230324074074074</v>
      </c>
      <c r="I39" s="99">
        <v>0.002230324074074074</v>
      </c>
      <c r="J39" s="99">
        <v>0.0022633101851851855</v>
      </c>
      <c r="K39" s="98"/>
      <c r="L39" s="99">
        <v>0.006416666666666667</v>
      </c>
      <c r="M39" s="107">
        <f>IF(B39="-","-",IF(NOT(N39="L")=TRUE,"-",100-COUNTIF($N$9:N39,"L")+1))</f>
        <v>74</v>
      </c>
      <c r="N39" s="44" t="str">
        <f t="shared" si="0"/>
        <v>L</v>
      </c>
      <c r="O39" s="46"/>
      <c r="P39" s="46" t="s">
        <v>30</v>
      </c>
      <c r="Q39"/>
      <c r="U39" s="46"/>
    </row>
    <row r="40" spans="1:21" ht="13.5" customHeight="1">
      <c r="A40" s="106">
        <v>32</v>
      </c>
      <c r="B40" s="98">
        <v>220</v>
      </c>
      <c r="C40" s="98" t="s">
        <v>111</v>
      </c>
      <c r="D40" s="98" t="s">
        <v>60</v>
      </c>
      <c r="E40" s="98" t="s">
        <v>189</v>
      </c>
      <c r="F40" s="98" t="s">
        <v>83</v>
      </c>
      <c r="G40" s="98">
        <v>3</v>
      </c>
      <c r="H40" s="99">
        <v>0.00197974537037037</v>
      </c>
      <c r="I40" s="99">
        <v>0.0022332175925925926</v>
      </c>
      <c r="J40" s="99">
        <v>0.0023640046296296295</v>
      </c>
      <c r="K40" s="98"/>
      <c r="L40" s="99">
        <v>0.006576967592592593</v>
      </c>
      <c r="M40" s="107">
        <f>IF(B40="-","-",IF(NOT(N40="L")=TRUE,"-",100-COUNTIF($N$9:N40,"L")+1))</f>
        <v>73</v>
      </c>
      <c r="N40" s="44" t="str">
        <f t="shared" si="0"/>
        <v>L</v>
      </c>
      <c r="O40" s="46"/>
      <c r="P40" s="44" t="s">
        <v>53</v>
      </c>
      <c r="Q40"/>
      <c r="U40" s="46"/>
    </row>
    <row r="41" spans="1:21" ht="13.5" customHeight="1">
      <c r="A41" s="106">
        <v>33</v>
      </c>
      <c r="B41" s="98">
        <v>253</v>
      </c>
      <c r="C41" s="98" t="s">
        <v>147</v>
      </c>
      <c r="D41" s="98" t="s">
        <v>148</v>
      </c>
      <c r="E41" s="98" t="s">
        <v>194</v>
      </c>
      <c r="F41" s="98" t="s">
        <v>114</v>
      </c>
      <c r="G41" s="98">
        <v>3</v>
      </c>
      <c r="H41" s="99">
        <v>0.0017968749999999999</v>
      </c>
      <c r="I41" s="99">
        <v>0.002320023148148148</v>
      </c>
      <c r="J41" s="99">
        <v>0.0025162037037037037</v>
      </c>
      <c r="K41" s="98"/>
      <c r="L41" s="99">
        <v>0.006633101851851852</v>
      </c>
      <c r="M41" s="107" t="str">
        <f>IF(B41="-","-",IF(NOT(N41="L")=TRUE,"-",100-COUNTIF($N$9:N41,"L")+1))</f>
        <v>-</v>
      </c>
      <c r="N41" s="44" t="str">
        <f t="shared" si="0"/>
        <v>NL</v>
      </c>
      <c r="O41" s="46"/>
      <c r="P41" s="46" t="s">
        <v>33</v>
      </c>
      <c r="Q41"/>
      <c r="U41" s="46"/>
    </row>
    <row r="42" spans="1:21" ht="13.5" customHeight="1">
      <c r="A42" s="106">
        <v>34</v>
      </c>
      <c r="B42" s="98">
        <v>202</v>
      </c>
      <c r="C42" s="98" t="s">
        <v>123</v>
      </c>
      <c r="D42" s="98" t="s">
        <v>4</v>
      </c>
      <c r="E42" s="98" t="s">
        <v>189</v>
      </c>
      <c r="F42" s="98" t="s">
        <v>83</v>
      </c>
      <c r="G42" s="98">
        <v>3</v>
      </c>
      <c r="H42" s="99">
        <v>0.0021944444444444446</v>
      </c>
      <c r="I42" s="99">
        <v>0.0022569444444444447</v>
      </c>
      <c r="J42" s="99">
        <v>0.0022719907407407407</v>
      </c>
      <c r="K42" s="98"/>
      <c r="L42" s="99">
        <v>0.00672337962962963</v>
      </c>
      <c r="M42" s="107">
        <f>IF(B42="-","-",IF(NOT(N42="L")=TRUE,"-",100-COUNTIF($N$9:N42,"L")+1))</f>
        <v>72</v>
      </c>
      <c r="N42" s="44" t="str">
        <f t="shared" si="0"/>
        <v>L</v>
      </c>
      <c r="O42" s="46"/>
      <c r="P42" s="46" t="s">
        <v>31</v>
      </c>
      <c r="Q42"/>
      <c r="U42" s="46"/>
    </row>
    <row r="43" spans="1:21" ht="13.5" customHeight="1">
      <c r="A43" s="106">
        <v>35</v>
      </c>
      <c r="B43" s="98">
        <v>261</v>
      </c>
      <c r="C43" s="98" t="s">
        <v>219</v>
      </c>
      <c r="D43" s="98" t="s">
        <v>25</v>
      </c>
      <c r="E43" s="98" t="s">
        <v>194</v>
      </c>
      <c r="F43" s="98" t="s">
        <v>114</v>
      </c>
      <c r="G43" s="98">
        <v>3</v>
      </c>
      <c r="H43" s="99">
        <v>0.001994212962962963</v>
      </c>
      <c r="I43" s="99">
        <v>0.002435185185185185</v>
      </c>
      <c r="J43" s="99">
        <v>0.0024403935185185184</v>
      </c>
      <c r="K43" s="98"/>
      <c r="L43" s="99">
        <v>0.006869791666666666</v>
      </c>
      <c r="M43" s="107">
        <f>IF(B43="-","-",IF(NOT(N43="L")=TRUE,"-",100-COUNTIF($N$9:N43,"L")+1))</f>
        <v>71</v>
      </c>
      <c r="N43" s="44" t="str">
        <f t="shared" si="0"/>
        <v>L</v>
      </c>
      <c r="O43" s="46"/>
      <c r="P43" s="46" t="s">
        <v>40</v>
      </c>
      <c r="Q43"/>
      <c r="U43" s="46"/>
    </row>
    <row r="44" spans="1:21" ht="13.5" customHeight="1">
      <c r="A44" s="106">
        <v>36</v>
      </c>
      <c r="B44" s="98">
        <v>230</v>
      </c>
      <c r="C44" s="98" t="s">
        <v>119</v>
      </c>
      <c r="D44" s="98" t="s">
        <v>30</v>
      </c>
      <c r="E44" s="98" t="s">
        <v>189</v>
      </c>
      <c r="F44" s="98" t="s">
        <v>83</v>
      </c>
      <c r="G44" s="98">
        <v>3</v>
      </c>
      <c r="H44" s="99">
        <v>0.0022430555555555554</v>
      </c>
      <c r="I44" s="99">
        <v>0.002297453703703704</v>
      </c>
      <c r="J44" s="99">
        <v>0.002451967592592593</v>
      </c>
      <c r="K44" s="98"/>
      <c r="L44" s="99">
        <v>0.006992476851851851</v>
      </c>
      <c r="M44" s="107">
        <f>IF(B44="-","-",IF(NOT(N44="L")=TRUE,"-",100-COUNTIF($N$9:N44,"L")+1))</f>
        <v>70</v>
      </c>
      <c r="N44" s="44" t="str">
        <f t="shared" si="0"/>
        <v>L</v>
      </c>
      <c r="O44" s="46"/>
      <c r="P44" s="46" t="s">
        <v>39</v>
      </c>
      <c r="Q44"/>
      <c r="U44" s="46"/>
    </row>
    <row r="45" spans="1:21" ht="13.5" customHeight="1">
      <c r="A45" s="106">
        <v>37</v>
      </c>
      <c r="B45" s="98">
        <v>267</v>
      </c>
      <c r="C45" s="98" t="s">
        <v>241</v>
      </c>
      <c r="D45" s="98" t="s">
        <v>85</v>
      </c>
      <c r="E45" s="98" t="s">
        <v>189</v>
      </c>
      <c r="F45" s="98" t="s">
        <v>83</v>
      </c>
      <c r="G45" s="98">
        <v>3</v>
      </c>
      <c r="H45" s="99">
        <v>0.0022314814814814814</v>
      </c>
      <c r="I45" s="99">
        <v>0.002451388888888889</v>
      </c>
      <c r="J45" s="99">
        <v>0.0024629629629629632</v>
      </c>
      <c r="K45" s="98"/>
      <c r="L45" s="99">
        <v>0.007145833333333333</v>
      </c>
      <c r="M45" s="107" t="str">
        <f>IF(B45="-","-",IF(NOT(N45="L")=TRUE,"-",100-COUNTIF($N$9:N45,"L")+1))</f>
        <v>-</v>
      </c>
      <c r="N45" s="44" t="str">
        <f t="shared" si="0"/>
        <v>NL</v>
      </c>
      <c r="O45" s="46"/>
      <c r="P45" s="46" t="s">
        <v>41</v>
      </c>
      <c r="Q45"/>
      <c r="U45" s="46"/>
    </row>
    <row r="46" spans="1:21" ht="13.5" customHeight="1">
      <c r="A46" s="106">
        <v>38</v>
      </c>
      <c r="B46" s="98">
        <v>207</v>
      </c>
      <c r="C46" s="98" t="s">
        <v>158</v>
      </c>
      <c r="D46" s="98" t="s">
        <v>54</v>
      </c>
      <c r="E46" s="98" t="s">
        <v>189</v>
      </c>
      <c r="F46" s="98" t="s">
        <v>83</v>
      </c>
      <c r="G46" s="98">
        <v>3</v>
      </c>
      <c r="H46" s="99">
        <v>0.0023153935185185183</v>
      </c>
      <c r="I46" s="99">
        <v>0.002499421296296296</v>
      </c>
      <c r="J46" s="99">
        <v>0.002429398148148148</v>
      </c>
      <c r="K46" s="98"/>
      <c r="L46" s="99">
        <v>0.007244212962962963</v>
      </c>
      <c r="M46" s="107">
        <f>IF(B46="-","-",IF(NOT(N46="L")=TRUE,"-",100-COUNTIF($N$9:N46,"L")+1))</f>
        <v>69</v>
      </c>
      <c r="N46" s="44" t="str">
        <f t="shared" si="0"/>
        <v>L</v>
      </c>
      <c r="O46" s="46"/>
      <c r="P46" s="46" t="s">
        <v>72</v>
      </c>
      <c r="Q46"/>
      <c r="U46" s="46"/>
    </row>
    <row r="47" spans="1:21" ht="13.5" customHeight="1">
      <c r="A47" s="106">
        <v>39</v>
      </c>
      <c r="B47" s="98">
        <v>216</v>
      </c>
      <c r="C47" s="98" t="s">
        <v>112</v>
      </c>
      <c r="D47" s="98" t="s">
        <v>54</v>
      </c>
      <c r="E47" s="98" t="s">
        <v>189</v>
      </c>
      <c r="F47" s="98" t="s">
        <v>83</v>
      </c>
      <c r="G47" s="98">
        <v>3</v>
      </c>
      <c r="H47" s="99">
        <v>0.002105902777777778</v>
      </c>
      <c r="I47" s="99">
        <v>0.002558449074074074</v>
      </c>
      <c r="J47" s="99">
        <v>0.0025949074074074073</v>
      </c>
      <c r="K47" s="98"/>
      <c r="L47" s="99">
        <v>0.00725925925925926</v>
      </c>
      <c r="M47" s="107">
        <f>IF(B47="-","-",IF(NOT(N47="L")=TRUE,"-",100-COUNTIF($N$9:N47,"L")+1))</f>
        <v>68</v>
      </c>
      <c r="N47" s="44" t="str">
        <f t="shared" si="0"/>
        <v>L</v>
      </c>
      <c r="O47" s="46"/>
      <c r="P47" s="46" t="s">
        <v>25</v>
      </c>
      <c r="Q47"/>
      <c r="U47" s="46"/>
    </row>
    <row r="48" spans="1:21" ht="13.5" customHeight="1">
      <c r="A48" s="106">
        <v>40</v>
      </c>
      <c r="B48" s="98">
        <v>222</v>
      </c>
      <c r="C48" s="98" t="s">
        <v>242</v>
      </c>
      <c r="D48" s="98" t="s">
        <v>243</v>
      </c>
      <c r="E48" s="98" t="s">
        <v>194</v>
      </c>
      <c r="F48" s="98" t="s">
        <v>114</v>
      </c>
      <c r="G48" s="98">
        <v>3</v>
      </c>
      <c r="H48" s="99">
        <v>0.002199652777777778</v>
      </c>
      <c r="I48" s="99">
        <v>0.002556712962962963</v>
      </c>
      <c r="J48" s="99">
        <v>0.002704861111111111</v>
      </c>
      <c r="K48" s="98"/>
      <c r="L48" s="99">
        <v>0.007461226851851852</v>
      </c>
      <c r="M48" s="107" t="str">
        <f>IF(B48="-","-",IF(NOT(N48="L")=TRUE,"-",100-COUNTIF($N$9:N48,"L")+1))</f>
        <v>-</v>
      </c>
      <c r="N48" s="44" t="str">
        <f t="shared" si="0"/>
        <v>NL</v>
      </c>
      <c r="O48" s="46"/>
      <c r="P48" s="46" t="s">
        <v>73</v>
      </c>
      <c r="Q48"/>
      <c r="U48" s="46"/>
    </row>
    <row r="49" spans="1:21" ht="13.5" customHeight="1">
      <c r="A49" s="106">
        <v>41</v>
      </c>
      <c r="B49" s="98">
        <v>204</v>
      </c>
      <c r="C49" s="98" t="s">
        <v>244</v>
      </c>
      <c r="D49" s="98" t="s">
        <v>85</v>
      </c>
      <c r="E49" s="98" t="s">
        <v>194</v>
      </c>
      <c r="F49" s="98" t="s">
        <v>114</v>
      </c>
      <c r="G49" s="98">
        <v>3</v>
      </c>
      <c r="H49" s="99">
        <v>0.0022702546296296294</v>
      </c>
      <c r="I49" s="99">
        <v>0.0025850694444444445</v>
      </c>
      <c r="J49" s="99">
        <v>0.0026255787037037033</v>
      </c>
      <c r="K49" s="98"/>
      <c r="L49" s="99">
        <v>0.007480902777777778</v>
      </c>
      <c r="M49" s="107" t="str">
        <f>IF(B49="-","-",IF(NOT(N49="L")=TRUE,"-",100-COUNTIF($N$9:N49,"L")+1))</f>
        <v>-</v>
      </c>
      <c r="N49" s="44" t="str">
        <f t="shared" si="0"/>
        <v>NL</v>
      </c>
      <c r="O49" s="46"/>
      <c r="P49" s="46" t="s">
        <v>60</v>
      </c>
      <c r="Q49"/>
      <c r="U49" s="46"/>
    </row>
    <row r="50" spans="1:17" ht="13.5" customHeight="1">
      <c r="A50" s="106">
        <v>42</v>
      </c>
      <c r="B50" s="98">
        <v>223</v>
      </c>
      <c r="C50" s="98" t="s">
        <v>245</v>
      </c>
      <c r="D50" s="98" t="s">
        <v>30</v>
      </c>
      <c r="E50" s="98" t="s">
        <v>194</v>
      </c>
      <c r="F50" s="98" t="s">
        <v>114</v>
      </c>
      <c r="G50" s="98">
        <v>3</v>
      </c>
      <c r="H50" s="99">
        <v>0.002325810185185185</v>
      </c>
      <c r="I50" s="99">
        <v>0.002603587962962963</v>
      </c>
      <c r="J50" s="99">
        <v>0.00259375</v>
      </c>
      <c r="K50" s="98"/>
      <c r="L50" s="99">
        <v>0.007523148148148148</v>
      </c>
      <c r="M50" s="107">
        <f>IF(B50="-","-",IF(NOT(N50="L")=TRUE,"-",100-COUNTIF($N$9:N50,"L")+1))</f>
        <v>67</v>
      </c>
      <c r="N50" s="44" t="str">
        <f t="shared" si="0"/>
        <v>L</v>
      </c>
      <c r="P50" s="46" t="s">
        <v>58</v>
      </c>
      <c r="Q50"/>
    </row>
    <row r="51" spans="1:17" ht="13.5" customHeight="1">
      <c r="A51" s="106">
        <v>43</v>
      </c>
      <c r="B51" s="98">
        <v>211</v>
      </c>
      <c r="C51" s="98" t="s">
        <v>105</v>
      </c>
      <c r="D51" s="98" t="s">
        <v>25</v>
      </c>
      <c r="E51" s="98" t="s">
        <v>189</v>
      </c>
      <c r="F51" s="98" t="s">
        <v>83</v>
      </c>
      <c r="G51" s="98">
        <v>3</v>
      </c>
      <c r="H51" s="99">
        <v>0.0021846064814814814</v>
      </c>
      <c r="I51" s="99">
        <v>0.002851851851851852</v>
      </c>
      <c r="J51" s="99">
        <v>0.0025943287037037037</v>
      </c>
      <c r="K51" s="98"/>
      <c r="L51" s="99">
        <v>0.007630787037037037</v>
      </c>
      <c r="M51" s="107">
        <f>IF(B51="-","-",IF(NOT(N51="L")=TRUE,"-",100-COUNTIF($N$9:N51,"L")+1))</f>
        <v>66</v>
      </c>
      <c r="N51" s="44" t="str">
        <f t="shared" si="0"/>
        <v>L</v>
      </c>
      <c r="P51" s="46" t="s">
        <v>77</v>
      </c>
      <c r="Q51"/>
    </row>
    <row r="52" spans="1:16" ht="13.5" customHeight="1">
      <c r="A52" s="106">
        <v>44</v>
      </c>
      <c r="B52" s="98">
        <v>231</v>
      </c>
      <c r="C52" s="98" t="s">
        <v>128</v>
      </c>
      <c r="D52" s="98" t="s">
        <v>60</v>
      </c>
      <c r="E52" s="98" t="s">
        <v>194</v>
      </c>
      <c r="F52" s="98" t="s">
        <v>114</v>
      </c>
      <c r="G52" s="98">
        <v>3</v>
      </c>
      <c r="H52" s="99">
        <v>0.0023645833333333336</v>
      </c>
      <c r="I52" s="99">
        <v>0.002592013888888889</v>
      </c>
      <c r="J52" s="99">
        <v>0.0026759259259259258</v>
      </c>
      <c r="K52" s="98"/>
      <c r="L52" s="99">
        <v>0.007632523148148148</v>
      </c>
      <c r="M52" s="107">
        <f>IF(B52="-","-",IF(NOT(N52="L")=TRUE,"-",100-COUNTIF($N$9:N52,"L")+1))</f>
        <v>65</v>
      </c>
      <c r="N52" s="44" t="str">
        <f t="shared" si="0"/>
        <v>L</v>
      </c>
      <c r="P52" s="46" t="s">
        <v>62</v>
      </c>
    </row>
    <row r="53" spans="1:16" ht="13.5" customHeight="1">
      <c r="A53" s="106">
        <v>45</v>
      </c>
      <c r="B53" s="98">
        <v>264</v>
      </c>
      <c r="C53" s="98" t="s">
        <v>246</v>
      </c>
      <c r="D53" s="98" t="s">
        <v>85</v>
      </c>
      <c r="E53" s="98" t="s">
        <v>194</v>
      </c>
      <c r="F53" s="98" t="s">
        <v>114</v>
      </c>
      <c r="G53" s="98">
        <v>3</v>
      </c>
      <c r="H53" s="99">
        <v>0.0022164351851851854</v>
      </c>
      <c r="I53" s="99">
        <v>0.002762731481481482</v>
      </c>
      <c r="J53" s="99">
        <v>0.0028124999999999995</v>
      </c>
      <c r="K53" s="98"/>
      <c r="L53" s="99">
        <v>0.007791666666666666</v>
      </c>
      <c r="M53" s="107" t="str">
        <f>IF(B53="-","-",IF(NOT(N53="L")=TRUE,"-",100-COUNTIF($N$9:N53,"L")+1))</f>
        <v>-</v>
      </c>
      <c r="N53" s="44" t="str">
        <f t="shared" si="0"/>
        <v>NL</v>
      </c>
      <c r="P53" s="44" t="s">
        <v>61</v>
      </c>
    </row>
    <row r="54" spans="1:16" ht="13.5" customHeight="1">
      <c r="A54" s="106">
        <v>46</v>
      </c>
      <c r="B54" s="98">
        <v>214</v>
      </c>
      <c r="C54" s="98" t="s">
        <v>125</v>
      </c>
      <c r="D54" s="98" t="s">
        <v>54</v>
      </c>
      <c r="E54" s="98" t="s">
        <v>194</v>
      </c>
      <c r="F54" s="98" t="s">
        <v>114</v>
      </c>
      <c r="G54" s="98">
        <v>3</v>
      </c>
      <c r="H54" s="99">
        <v>0.0024224537037037036</v>
      </c>
      <c r="I54" s="99">
        <v>0.0026620370370370374</v>
      </c>
      <c r="J54" s="99">
        <v>0.0027118055555555554</v>
      </c>
      <c r="K54" s="98"/>
      <c r="L54" s="99">
        <v>0.007796296296296297</v>
      </c>
      <c r="M54" s="107">
        <f>IF(B54="-","-",IF(NOT(N54="L")=TRUE,"-",100-COUNTIF($N$9:N54,"L")+1))</f>
        <v>64</v>
      </c>
      <c r="N54" s="44" t="str">
        <f t="shared" si="0"/>
        <v>L</v>
      </c>
      <c r="P54" s="90" t="s">
        <v>122</v>
      </c>
    </row>
    <row r="55" spans="1:14" ht="13.5" customHeight="1">
      <c r="A55" s="106">
        <v>47</v>
      </c>
      <c r="B55" s="98">
        <v>256</v>
      </c>
      <c r="C55" s="98" t="s">
        <v>247</v>
      </c>
      <c r="D55" s="98" t="s">
        <v>248</v>
      </c>
      <c r="E55" s="98" t="s">
        <v>189</v>
      </c>
      <c r="F55" s="98" t="s">
        <v>83</v>
      </c>
      <c r="G55" s="98">
        <v>3</v>
      </c>
      <c r="H55" s="99">
        <v>0.0022401620370370375</v>
      </c>
      <c r="I55" s="99">
        <v>0.002919560185185185</v>
      </c>
      <c r="J55" s="99">
        <v>0.0026550925925925926</v>
      </c>
      <c r="K55" s="98"/>
      <c r="L55" s="99">
        <v>0.007814814814814814</v>
      </c>
      <c r="M55" s="107" t="str">
        <f>IF(B55="-","-",IF(NOT(N55="L")=TRUE,"-",100-COUNTIF($N$9:N55,"L")+1))</f>
        <v>-</v>
      </c>
      <c r="N55" s="44" t="str">
        <f t="shared" si="0"/>
        <v>NL</v>
      </c>
    </row>
    <row r="56" spans="1:14" ht="13.5" customHeight="1">
      <c r="A56" s="106">
        <v>48</v>
      </c>
      <c r="B56" s="98">
        <v>246</v>
      </c>
      <c r="C56" s="98" t="s">
        <v>249</v>
      </c>
      <c r="D56" s="98" t="s">
        <v>250</v>
      </c>
      <c r="E56" s="98" t="s">
        <v>189</v>
      </c>
      <c r="F56" s="98" t="s">
        <v>83</v>
      </c>
      <c r="G56" s="98">
        <v>3</v>
      </c>
      <c r="H56" s="99">
        <v>0.0024045138888888888</v>
      </c>
      <c r="I56" s="99">
        <v>0.002832175925925926</v>
      </c>
      <c r="J56" s="99">
        <v>0.002707175925925926</v>
      </c>
      <c r="K56" s="98"/>
      <c r="L56" s="99">
        <v>0.007943865740740741</v>
      </c>
      <c r="M56" s="107" t="str">
        <f>IF(B56="-","-",IF(NOT(N56="L")=TRUE,"-",100-COUNTIF($N$9:N56,"L")+1))</f>
        <v>-</v>
      </c>
      <c r="N56" s="44" t="str">
        <f t="shared" si="0"/>
        <v>NL</v>
      </c>
    </row>
    <row r="57" spans="1:14" ht="13.5" customHeight="1">
      <c r="A57" s="106">
        <v>49</v>
      </c>
      <c r="B57" s="98">
        <v>251</v>
      </c>
      <c r="C57" s="98" t="s">
        <v>251</v>
      </c>
      <c r="D57" s="98" t="s">
        <v>85</v>
      </c>
      <c r="E57" s="98" t="s">
        <v>189</v>
      </c>
      <c r="F57" s="98" t="s">
        <v>83</v>
      </c>
      <c r="G57" s="98">
        <v>3</v>
      </c>
      <c r="H57" s="99">
        <v>0.0021435185185185186</v>
      </c>
      <c r="I57" s="99">
        <v>0.002707175925925926</v>
      </c>
      <c r="J57" s="99">
        <v>0.003128472222222222</v>
      </c>
      <c r="K57" s="98"/>
      <c r="L57" s="99">
        <v>0.007979166666666667</v>
      </c>
      <c r="M57" s="107" t="str">
        <f>IF(B57="-","-",IF(NOT(N57="L")=TRUE,"-",100-COUNTIF($N$9:N57,"L")+1))</f>
        <v>-</v>
      </c>
      <c r="N57" s="44" t="str">
        <f t="shared" si="0"/>
        <v>NL</v>
      </c>
    </row>
    <row r="58" spans="1:14" ht="13.5" customHeight="1">
      <c r="A58" s="106">
        <v>50</v>
      </c>
      <c r="B58" s="98">
        <v>263</v>
      </c>
      <c r="C58" s="98" t="s">
        <v>252</v>
      </c>
      <c r="D58" s="98" t="s">
        <v>85</v>
      </c>
      <c r="E58" s="98" t="s">
        <v>189</v>
      </c>
      <c r="F58" s="98" t="s">
        <v>83</v>
      </c>
      <c r="G58" s="98">
        <v>3</v>
      </c>
      <c r="H58" s="99">
        <v>0.0025509259259259257</v>
      </c>
      <c r="I58" s="99">
        <v>0.0027980324074074075</v>
      </c>
      <c r="J58" s="99">
        <v>0.0028906249999999995</v>
      </c>
      <c r="K58" s="98"/>
      <c r="L58" s="99">
        <v>0.008239583333333333</v>
      </c>
      <c r="M58" s="107" t="str">
        <f>IF(B58="-","-",IF(NOT(N58="L")=TRUE,"-",100-COUNTIF($N$9:N58,"L")+1))</f>
        <v>-</v>
      </c>
      <c r="N58" s="44" t="str">
        <f t="shared" si="0"/>
        <v>NL</v>
      </c>
    </row>
    <row r="59" spans="1:14" ht="13.5" customHeight="1">
      <c r="A59" s="106">
        <v>51</v>
      </c>
      <c r="B59" s="98">
        <v>219</v>
      </c>
      <c r="C59" s="98" t="s">
        <v>124</v>
      </c>
      <c r="D59" s="98" t="s">
        <v>54</v>
      </c>
      <c r="E59" s="98" t="s">
        <v>189</v>
      </c>
      <c r="F59" s="98" t="s">
        <v>83</v>
      </c>
      <c r="G59" s="98">
        <v>2</v>
      </c>
      <c r="H59" s="99">
        <v>0.002825810185185185</v>
      </c>
      <c r="I59" s="99">
        <v>0.003054398148148148</v>
      </c>
      <c r="J59" s="98"/>
      <c r="K59" s="98"/>
      <c r="L59" s="99">
        <v>0.005880208333333334</v>
      </c>
      <c r="M59" s="107">
        <f>IF(B59="-","-",IF(NOT(N59="L")=TRUE,"-",100-COUNTIF($N$9:N59,"L")+1))</f>
        <v>63</v>
      </c>
      <c r="N59" s="44" t="str">
        <f t="shared" si="0"/>
        <v>L</v>
      </c>
    </row>
    <row r="60" spans="1:14" ht="13.5" customHeight="1">
      <c r="A60" s="106">
        <v>52</v>
      </c>
      <c r="B60" s="98">
        <v>221</v>
      </c>
      <c r="C60" s="98" t="s">
        <v>167</v>
      </c>
      <c r="D60" s="98" t="s">
        <v>54</v>
      </c>
      <c r="E60" s="98" t="s">
        <v>189</v>
      </c>
      <c r="F60" s="98" t="s">
        <v>83</v>
      </c>
      <c r="G60" s="98">
        <v>2</v>
      </c>
      <c r="H60" s="99">
        <v>0.0028640046296296295</v>
      </c>
      <c r="I60" s="99">
        <v>0.0031111111111111114</v>
      </c>
      <c r="J60" s="98"/>
      <c r="K60" s="98"/>
      <c r="L60" s="99">
        <v>0.00597511574074074</v>
      </c>
      <c r="M60" s="107">
        <f>IF(B60="-","-",IF(NOT(N60="L")=TRUE,"-",100-COUNTIF($N$9:N60,"L")+1))</f>
        <v>62</v>
      </c>
      <c r="N60" s="44" t="str">
        <f t="shared" si="0"/>
        <v>L</v>
      </c>
    </row>
    <row r="61" spans="1:14" ht="13.5" customHeight="1">
      <c r="A61" s="106">
        <v>53</v>
      </c>
      <c r="B61" s="98">
        <v>213</v>
      </c>
      <c r="C61" s="98" t="s">
        <v>253</v>
      </c>
      <c r="D61" s="98" t="s">
        <v>248</v>
      </c>
      <c r="E61" s="98" t="s">
        <v>194</v>
      </c>
      <c r="F61" s="98" t="s">
        <v>114</v>
      </c>
      <c r="G61" s="98">
        <v>2</v>
      </c>
      <c r="H61" s="99">
        <v>0.0027725694444444443</v>
      </c>
      <c r="I61" s="99">
        <v>0.0033113425925925927</v>
      </c>
      <c r="J61" s="98"/>
      <c r="K61" s="98"/>
      <c r="L61" s="99">
        <v>0.006083912037037038</v>
      </c>
      <c r="M61" s="107" t="str">
        <f>IF(B61="-","-",IF(NOT(N61="L")=TRUE,"-",100-COUNTIF($N$9:N61,"L")+1))</f>
        <v>-</v>
      </c>
      <c r="N61" s="44" t="str">
        <f t="shared" si="0"/>
        <v>NL</v>
      </c>
    </row>
    <row r="62" spans="1:14" ht="13.5" customHeight="1">
      <c r="A62" s="106">
        <v>54</v>
      </c>
      <c r="B62" s="98">
        <v>258</v>
      </c>
      <c r="C62" s="98" t="s">
        <v>230</v>
      </c>
      <c r="D62" s="98" t="s">
        <v>54</v>
      </c>
      <c r="E62" s="98" t="s">
        <v>189</v>
      </c>
      <c r="F62" s="98" t="s">
        <v>83</v>
      </c>
      <c r="G62" s="98">
        <v>2</v>
      </c>
      <c r="H62" s="99">
        <v>0.002857638888888889</v>
      </c>
      <c r="I62" s="99">
        <v>0.003267939814814815</v>
      </c>
      <c r="J62" s="98"/>
      <c r="K62" s="98"/>
      <c r="L62" s="99">
        <v>0.006125578703703703</v>
      </c>
      <c r="M62" s="107">
        <f>IF(B62="-","-",IF(NOT(N62="L")=TRUE,"-",100-COUNTIF($N$9:N62,"L")+1))</f>
        <v>61</v>
      </c>
      <c r="N62" s="44" t="str">
        <f t="shared" si="0"/>
        <v>L</v>
      </c>
    </row>
    <row r="63" spans="1:14" ht="13.5" customHeight="1">
      <c r="A63" s="106">
        <v>55</v>
      </c>
      <c r="B63" s="98">
        <v>240</v>
      </c>
      <c r="C63" s="98" t="s">
        <v>160</v>
      </c>
      <c r="D63" s="98" t="s">
        <v>50</v>
      </c>
      <c r="E63" s="98" t="s">
        <v>189</v>
      </c>
      <c r="F63" s="98" t="s">
        <v>83</v>
      </c>
      <c r="G63" s="98">
        <v>2</v>
      </c>
      <c r="H63" s="99">
        <v>0.0030063657407407404</v>
      </c>
      <c r="I63" s="99">
        <v>0.003651041666666667</v>
      </c>
      <c r="J63" s="98"/>
      <c r="K63" s="98"/>
      <c r="L63" s="99">
        <v>0.006657407407407407</v>
      </c>
      <c r="M63" s="107" t="str">
        <f>IF(B63="-","-",IF(NOT(N63="L")=TRUE,"-",100-COUNTIF($N$9:N63,"L")+1))</f>
        <v>-</v>
      </c>
      <c r="N63" s="44" t="str">
        <f t="shared" si="0"/>
        <v>NL</v>
      </c>
    </row>
    <row r="64" spans="1:14" ht="13.5" customHeight="1">
      <c r="A64" s="106">
        <v>56</v>
      </c>
      <c r="B64" s="98">
        <v>254</v>
      </c>
      <c r="C64" s="98" t="s">
        <v>157</v>
      </c>
      <c r="D64" s="98" t="s">
        <v>148</v>
      </c>
      <c r="E64" s="98" t="s">
        <v>194</v>
      </c>
      <c r="F64" s="98" t="s">
        <v>114</v>
      </c>
      <c r="G64" s="98">
        <v>2</v>
      </c>
      <c r="H64" s="99">
        <v>0.003064814814814815</v>
      </c>
      <c r="I64" s="99">
        <v>0.0036846064814814814</v>
      </c>
      <c r="J64" s="98"/>
      <c r="K64" s="98"/>
      <c r="L64" s="99">
        <v>0.006749421296296296</v>
      </c>
      <c r="M64" s="107" t="str">
        <f>IF(B64="-","-",IF(NOT(N64="L")=TRUE,"-",100-COUNTIF($N$9:N64,"L")+1))</f>
        <v>-</v>
      </c>
      <c r="N64" s="44" t="str">
        <f t="shared" si="0"/>
        <v>NL</v>
      </c>
    </row>
    <row r="65" spans="1:14" ht="13.5" customHeight="1">
      <c r="A65" s="106">
        <v>57</v>
      </c>
      <c r="B65" s="98">
        <v>255</v>
      </c>
      <c r="C65" s="98" t="s">
        <v>155</v>
      </c>
      <c r="D65" s="98" t="s">
        <v>148</v>
      </c>
      <c r="E65" s="98" t="s">
        <v>194</v>
      </c>
      <c r="F65" s="98" t="s">
        <v>114</v>
      </c>
      <c r="G65" s="98">
        <v>2</v>
      </c>
      <c r="H65" s="99">
        <v>0.003416666666666667</v>
      </c>
      <c r="I65" s="99">
        <v>0.0037152777777777774</v>
      </c>
      <c r="J65" s="98"/>
      <c r="K65" s="98"/>
      <c r="L65" s="99">
        <v>0.007131944444444444</v>
      </c>
      <c r="M65" s="107" t="str">
        <f>IF(B65="-","-",IF(NOT(N65="L")=TRUE,"-",100-COUNTIF($N$9:N65,"L")+1))</f>
        <v>-</v>
      </c>
      <c r="N65" s="44" t="str">
        <f t="shared" si="0"/>
        <v>NL</v>
      </c>
    </row>
    <row r="66" spans="1:14" ht="13.5" customHeight="1">
      <c r="A66" s="106">
        <v>58</v>
      </c>
      <c r="B66" s="98">
        <v>245</v>
      </c>
      <c r="C66" s="98" t="s">
        <v>215</v>
      </c>
      <c r="D66" s="98" t="s">
        <v>60</v>
      </c>
      <c r="E66" s="98" t="s">
        <v>194</v>
      </c>
      <c r="F66" s="98" t="s">
        <v>114</v>
      </c>
      <c r="G66" s="98">
        <v>2</v>
      </c>
      <c r="H66" s="99">
        <v>0.003421875</v>
      </c>
      <c r="I66" s="99">
        <v>0.0037262731481481483</v>
      </c>
      <c r="J66" s="98"/>
      <c r="K66" s="98"/>
      <c r="L66" s="99">
        <v>0.007148148148148147</v>
      </c>
      <c r="M66" s="107">
        <f>IF(B66="-","-",IF(NOT(N66="L")=TRUE,"-",100-COUNTIF($N$9:N66,"L")+1))</f>
        <v>60</v>
      </c>
      <c r="N66" s="44" t="str">
        <f t="shared" si="0"/>
        <v>L</v>
      </c>
    </row>
    <row r="67" spans="1:14" ht="13.5" customHeight="1">
      <c r="A67" s="106">
        <v>59</v>
      </c>
      <c r="B67" s="98">
        <v>262</v>
      </c>
      <c r="C67" s="98" t="s">
        <v>206</v>
      </c>
      <c r="D67" s="98" t="s">
        <v>85</v>
      </c>
      <c r="E67" s="98" t="s">
        <v>194</v>
      </c>
      <c r="F67" s="98" t="s">
        <v>114</v>
      </c>
      <c r="G67" s="98">
        <v>2</v>
      </c>
      <c r="H67" s="99">
        <v>0.003435763888888889</v>
      </c>
      <c r="I67" s="99">
        <v>0.003810185185185185</v>
      </c>
      <c r="J67" s="98"/>
      <c r="K67" s="98"/>
      <c r="L67" s="99">
        <v>0.007245949074074074</v>
      </c>
      <c r="M67" s="107" t="str">
        <f>IF(B67="-","-",IF(NOT(N67="L")=TRUE,"-",100-COUNTIF($N$9:N67,"L")+1))</f>
        <v>-</v>
      </c>
      <c r="N67" s="44" t="str">
        <f t="shared" si="0"/>
        <v>NL</v>
      </c>
    </row>
    <row r="68" spans="1:14" ht="13.5" customHeight="1">
      <c r="A68" s="106">
        <v>60</v>
      </c>
      <c r="B68" s="98">
        <v>257</v>
      </c>
      <c r="C68" s="98" t="s">
        <v>254</v>
      </c>
      <c r="D68" s="98" t="s">
        <v>85</v>
      </c>
      <c r="E68" s="98" t="s">
        <v>189</v>
      </c>
      <c r="F68" s="98" t="s">
        <v>83</v>
      </c>
      <c r="G68" s="98">
        <v>2</v>
      </c>
      <c r="H68" s="99">
        <v>0.0033275462962962968</v>
      </c>
      <c r="I68" s="99">
        <v>0.004493055555555555</v>
      </c>
      <c r="J68" s="98"/>
      <c r="K68" s="98"/>
      <c r="L68" s="99">
        <v>0.007820601851851851</v>
      </c>
      <c r="M68" s="107" t="str">
        <f>IF(B68="-","-",IF(NOT(N68="L")=TRUE,"-",100-COUNTIF($N$9:N68,"L")+1))</f>
        <v>-</v>
      </c>
      <c r="N68" s="44" t="str">
        <f t="shared" si="0"/>
        <v>NL</v>
      </c>
    </row>
    <row r="69" spans="1:14" ht="13.5" customHeight="1">
      <c r="A69" s="106">
        <v>61</v>
      </c>
      <c r="B69" s="98">
        <v>259</v>
      </c>
      <c r="C69" s="98" t="s">
        <v>212</v>
      </c>
      <c r="D69" s="98" t="s">
        <v>54</v>
      </c>
      <c r="E69" s="98" t="s">
        <v>194</v>
      </c>
      <c r="F69" s="98" t="s">
        <v>114</v>
      </c>
      <c r="G69" s="98">
        <v>2</v>
      </c>
      <c r="H69" s="99">
        <v>0.003340856481481481</v>
      </c>
      <c r="I69" s="99">
        <v>0.0046695601851851854</v>
      </c>
      <c r="J69" s="98"/>
      <c r="K69" s="98"/>
      <c r="L69" s="99">
        <v>0.008010416666666667</v>
      </c>
      <c r="M69" s="107">
        <f>IF(B69="-","-",IF(NOT(N69="L")=TRUE,"-",100-COUNTIF($N$9:N69,"L")+1))</f>
        <v>59</v>
      </c>
      <c r="N69" s="44" t="str">
        <f t="shared" si="0"/>
        <v>L</v>
      </c>
    </row>
    <row r="70" spans="1:14" ht="13.5" customHeight="1">
      <c r="A70" s="106">
        <v>62</v>
      </c>
      <c r="B70" s="98">
        <v>236</v>
      </c>
      <c r="C70" s="98" t="s">
        <v>255</v>
      </c>
      <c r="D70" s="98" t="s">
        <v>256</v>
      </c>
      <c r="E70" s="98" t="s">
        <v>189</v>
      </c>
      <c r="F70" s="98" t="s">
        <v>83</v>
      </c>
      <c r="G70" s="98">
        <v>2</v>
      </c>
      <c r="H70" s="99">
        <v>0.004484375</v>
      </c>
      <c r="I70" s="99">
        <v>0.005301504629629629</v>
      </c>
      <c r="J70" s="98"/>
      <c r="K70" s="98"/>
      <c r="L70" s="99">
        <v>0.009785879629629629</v>
      </c>
      <c r="M70" s="107" t="str">
        <f>IF(B70="-","-",IF(NOT(N70="L")=TRUE,"-",100-COUNTIF($N$9:N70,"L")+1))</f>
        <v>-</v>
      </c>
      <c r="N70" s="44" t="str">
        <f t="shared" si="0"/>
        <v>NL</v>
      </c>
    </row>
    <row r="71" spans="1:14" ht="13.5" customHeight="1">
      <c r="A71" s="106">
        <v>63</v>
      </c>
      <c r="B71" s="98">
        <v>243</v>
      </c>
      <c r="C71" s="98" t="s">
        <v>132</v>
      </c>
      <c r="D71" s="98" t="s">
        <v>54</v>
      </c>
      <c r="E71" s="98" t="s">
        <v>189</v>
      </c>
      <c r="F71" s="98" t="s">
        <v>83</v>
      </c>
      <c r="G71" s="98">
        <v>2</v>
      </c>
      <c r="H71" s="99">
        <v>0.005092013888888888</v>
      </c>
      <c r="I71" s="99">
        <v>0.004869791666666667</v>
      </c>
      <c r="J71" s="98"/>
      <c r="K71" s="98"/>
      <c r="L71" s="99">
        <v>0.009961805555555555</v>
      </c>
      <c r="M71" s="107">
        <f>IF(B71="-","-",IF(NOT(N71="L")=TRUE,"-",100-COUNTIF($N$9:N71,"L")+1))</f>
        <v>58</v>
      </c>
      <c r="N71" s="44" t="str">
        <f t="shared" si="0"/>
        <v>L</v>
      </c>
    </row>
    <row r="72" spans="1:14" ht="13.5" customHeight="1" thickBot="1">
      <c r="A72" s="108">
        <v>64</v>
      </c>
      <c r="B72" s="109">
        <v>235</v>
      </c>
      <c r="C72" s="109" t="s">
        <v>257</v>
      </c>
      <c r="D72" s="109" t="s">
        <v>42</v>
      </c>
      <c r="E72" s="109" t="s">
        <v>189</v>
      </c>
      <c r="F72" s="109" t="s">
        <v>83</v>
      </c>
      <c r="G72" s="109">
        <v>1</v>
      </c>
      <c r="H72" s="110">
        <v>0.00606712962962963</v>
      </c>
      <c r="I72" s="109"/>
      <c r="J72" s="109"/>
      <c r="K72" s="109"/>
      <c r="L72" s="109"/>
      <c r="M72" s="111">
        <f>IF(B72="-","-",IF(NOT(N72="L")=TRUE,"-",100-COUNTIF($N$9:N72,"L")+1))</f>
        <v>57</v>
      </c>
      <c r="N72" s="44" t="str">
        <f t="shared" si="0"/>
        <v>L</v>
      </c>
    </row>
  </sheetData>
  <sheetProtection/>
  <mergeCells count="6">
    <mergeCell ref="A1:N1"/>
    <mergeCell ref="A2:N2"/>
    <mergeCell ref="A3:N3"/>
    <mergeCell ref="A4:N4"/>
    <mergeCell ref="A5:N5"/>
    <mergeCell ref="A6:N6"/>
  </mergeCells>
  <dataValidations count="1">
    <dataValidation allowBlank="1" showInputMessage="1" showErrorMessage="1" prompt="Enter the names of all Private Members, for all categories of rider." sqref="Q8"/>
  </dataValidations>
  <hyperlinks>
    <hyperlink ref="R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60"/>
  <sheetViews>
    <sheetView zoomScale="125" zoomScaleNormal="125" zoomScalePageLayoutView="0" workbookViewId="0" topLeftCell="A1">
      <selection activeCell="C19" sqref="C19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6" width="8.7109375" style="44" customWidth="1"/>
    <col min="17" max="17" width="11.421875" style="45" customWidth="1"/>
    <col min="18" max="19" width="8.8515625" style="44" hidden="1" customWidth="1"/>
    <col min="20" max="20" width="22.421875" style="44" hidden="1" customWidth="1"/>
    <col min="21" max="21" width="30.8515625" style="44" hidden="1" customWidth="1"/>
    <col min="22" max="22" width="15.28125" style="44" customWidth="1"/>
    <col min="23" max="23" width="17.421875" style="44" bestFit="1" customWidth="1"/>
    <col min="24" max="27" width="9.140625" style="44" customWidth="1"/>
  </cols>
  <sheetData>
    <row r="1" spans="1:22" ht="22.5">
      <c r="A1" s="206" t="s">
        <v>261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V1" s="81" t="s">
        <v>37</v>
      </c>
    </row>
    <row r="2" spans="1:18" ht="19.5">
      <c r="A2" s="207" t="s">
        <v>262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15.75">
      <c r="A3" s="208" t="s">
        <v>34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</row>
    <row r="4" spans="1:18" ht="15.75">
      <c r="A4" s="209">
        <v>42308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18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</row>
    <row r="6" spans="1:18" ht="13.5" thickBot="1">
      <c r="A6" s="212" t="s">
        <v>263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7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49" t="s">
        <v>1</v>
      </c>
    </row>
    <row r="8" spans="1:25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186</v>
      </c>
      <c r="M8" s="66" t="s">
        <v>187</v>
      </c>
      <c r="N8" s="66" t="s">
        <v>264</v>
      </c>
      <c r="O8" s="66" t="s">
        <v>265</v>
      </c>
      <c r="P8" s="66" t="s">
        <v>71</v>
      </c>
      <c r="Q8" s="48" t="s">
        <v>3</v>
      </c>
      <c r="R8" s="44" t="s">
        <v>43</v>
      </c>
      <c r="S8" s="46"/>
      <c r="T8" s="83" t="s">
        <v>44</v>
      </c>
      <c r="U8" s="84" t="s">
        <v>45</v>
      </c>
      <c r="V8" s="46"/>
      <c r="W8" s="46"/>
      <c r="X8" s="46"/>
      <c r="Y8" s="46"/>
    </row>
    <row r="9" spans="1:25" ht="13.5" customHeight="1" thickTop="1">
      <c r="A9" s="102">
        <v>1</v>
      </c>
      <c r="B9" s="98">
        <v>218</v>
      </c>
      <c r="C9" s="98" t="s">
        <v>86</v>
      </c>
      <c r="D9" s="98" t="s">
        <v>87</v>
      </c>
      <c r="E9" s="98" t="s">
        <v>189</v>
      </c>
      <c r="F9" s="98" t="s">
        <v>83</v>
      </c>
      <c r="G9" s="98">
        <v>8</v>
      </c>
      <c r="H9" s="99">
        <v>0.0004959490740740741</v>
      </c>
      <c r="I9" s="99">
        <v>0.0008113425925925927</v>
      </c>
      <c r="J9" s="99">
        <v>0.0008449074074074075</v>
      </c>
      <c r="K9" s="99">
        <v>0.0009230324074074075</v>
      </c>
      <c r="L9" s="99">
        <v>0.0008773148148148148</v>
      </c>
      <c r="M9" s="99">
        <v>0.0008877314814814815</v>
      </c>
      <c r="N9" s="99">
        <v>0.0008663194444444444</v>
      </c>
      <c r="O9" s="99">
        <v>0.0008425925925925926</v>
      </c>
      <c r="P9" s="99">
        <v>0.006549189814814816</v>
      </c>
      <c r="Q9" s="105" t="str">
        <f>IF(B9="-","-",IF(NOT(R9="L")=TRUE,"-",100-COUNTIF($R$9:R9,"L")+1))</f>
        <v>-</v>
      </c>
      <c r="R9" s="44" t="str">
        <f aca="true" t="shared" si="0" ref="R9:R40">IF(D9="-","-",IF(D9="Private Member",IF(COUNTIF($U$6:$U$59,C9)=1,"L","NL"),IF(COUNTIF($T$6:$T$59,D9)=1,"L","NL")))</f>
        <v>NL</v>
      </c>
      <c r="S9" s="46"/>
      <c r="T9" s="89" t="s">
        <v>170</v>
      </c>
      <c r="U9" s="88" t="s">
        <v>171</v>
      </c>
      <c r="Y9" s="46"/>
    </row>
    <row r="10" spans="1:25" ht="13.5" customHeight="1">
      <c r="A10" s="106">
        <v>2</v>
      </c>
      <c r="B10" s="98">
        <v>212</v>
      </c>
      <c r="C10" s="98" t="s">
        <v>84</v>
      </c>
      <c r="D10" s="98" t="s">
        <v>54</v>
      </c>
      <c r="E10" s="98" t="s">
        <v>189</v>
      </c>
      <c r="F10" s="98" t="s">
        <v>83</v>
      </c>
      <c r="G10" s="98">
        <v>8</v>
      </c>
      <c r="H10" s="99">
        <v>0.000539351851851852</v>
      </c>
      <c r="I10" s="99">
        <v>0.0008640046296296296</v>
      </c>
      <c r="J10" s="99">
        <v>0.0008923611111111112</v>
      </c>
      <c r="K10" s="99">
        <v>0.000900462962962963</v>
      </c>
      <c r="L10" s="99">
        <v>0.0008813657407407407</v>
      </c>
      <c r="M10" s="99">
        <v>0.0008883101851851852</v>
      </c>
      <c r="N10" s="99">
        <v>0.0008993055555555555</v>
      </c>
      <c r="O10" s="99">
        <v>0.00084375</v>
      </c>
      <c r="P10" s="99">
        <v>0.006708912037037037</v>
      </c>
      <c r="Q10" s="107">
        <f>IF(B10="-","-",IF(NOT(R10="L")=TRUE,"-",100-COUNTIF($R$9:R10,"L")+1))</f>
        <v>100</v>
      </c>
      <c r="R10" s="44" t="str">
        <f t="shared" si="0"/>
        <v>L</v>
      </c>
      <c r="S10" s="46"/>
      <c r="T10" s="89" t="s">
        <v>4</v>
      </c>
      <c r="U10" s="88" t="s">
        <v>172</v>
      </c>
      <c r="Y10" s="46"/>
    </row>
    <row r="11" spans="1:25" ht="13.5" customHeight="1">
      <c r="A11" s="106">
        <v>3</v>
      </c>
      <c r="B11" s="98">
        <v>204</v>
      </c>
      <c r="C11" s="98" t="s">
        <v>81</v>
      </c>
      <c r="D11" s="98" t="s">
        <v>54</v>
      </c>
      <c r="E11" s="98" t="s">
        <v>189</v>
      </c>
      <c r="F11" s="98" t="s">
        <v>83</v>
      </c>
      <c r="G11" s="98">
        <v>8</v>
      </c>
      <c r="H11" s="99">
        <v>0.0005000000000000001</v>
      </c>
      <c r="I11" s="99">
        <v>0.0008315972222222223</v>
      </c>
      <c r="J11" s="99">
        <v>0.000859375</v>
      </c>
      <c r="K11" s="99">
        <v>0.0011313657407407407</v>
      </c>
      <c r="L11" s="99">
        <v>0.0008761574074074074</v>
      </c>
      <c r="M11" s="99">
        <v>0.000875</v>
      </c>
      <c r="N11" s="99">
        <v>0.0008813657407407407</v>
      </c>
      <c r="O11" s="99">
        <v>0.0008518518518518518</v>
      </c>
      <c r="P11" s="99">
        <v>0.006806712962962962</v>
      </c>
      <c r="Q11" s="107">
        <f>IF(B11="-","-",IF(NOT(R11="L")=TRUE,"-",100-COUNTIF($R$9:R11,"L")+1))</f>
        <v>99</v>
      </c>
      <c r="R11" s="44" t="str">
        <f t="shared" si="0"/>
        <v>L</v>
      </c>
      <c r="S11" s="46"/>
      <c r="T11" s="89" t="s">
        <v>54</v>
      </c>
      <c r="U11" s="88" t="s">
        <v>63</v>
      </c>
      <c r="Y11" s="46"/>
    </row>
    <row r="12" spans="1:25" ht="13.5" customHeight="1">
      <c r="A12" s="106">
        <v>4</v>
      </c>
      <c r="B12" s="98">
        <v>234</v>
      </c>
      <c r="C12" s="98" t="s">
        <v>90</v>
      </c>
      <c r="D12" s="98" t="s">
        <v>25</v>
      </c>
      <c r="E12" s="98" t="s">
        <v>189</v>
      </c>
      <c r="F12" s="98" t="s">
        <v>83</v>
      </c>
      <c r="G12" s="98">
        <v>8</v>
      </c>
      <c r="H12" s="99">
        <v>0.000537037037037037</v>
      </c>
      <c r="I12" s="99">
        <v>0.0008790509259259259</v>
      </c>
      <c r="J12" s="99">
        <v>0.0008634259259259259</v>
      </c>
      <c r="K12" s="99">
        <v>0.0009589120370370371</v>
      </c>
      <c r="L12" s="99">
        <v>0.0009392361111111112</v>
      </c>
      <c r="M12" s="99">
        <v>0.0009149305555555555</v>
      </c>
      <c r="N12" s="99">
        <v>0.0009230324074074075</v>
      </c>
      <c r="O12" s="99">
        <v>0.0009050925925925924</v>
      </c>
      <c r="P12" s="99">
        <v>0.006920717592592593</v>
      </c>
      <c r="Q12" s="107">
        <f>IF(B12="-","-",IF(NOT(R12="L")=TRUE,"-",100-COUNTIF($R$9:R12,"L")+1))</f>
        <v>98</v>
      </c>
      <c r="R12" s="44" t="str">
        <f t="shared" si="0"/>
        <v>L</v>
      </c>
      <c r="S12" s="46"/>
      <c r="T12" s="89" t="s">
        <v>56</v>
      </c>
      <c r="U12" s="88" t="s">
        <v>173</v>
      </c>
      <c r="Y12" s="46"/>
    </row>
    <row r="13" spans="1:25" ht="13.5" customHeight="1">
      <c r="A13" s="106">
        <v>5</v>
      </c>
      <c r="B13" s="98">
        <v>210</v>
      </c>
      <c r="C13" s="98" t="s">
        <v>93</v>
      </c>
      <c r="D13" s="98" t="s">
        <v>4</v>
      </c>
      <c r="E13" s="98" t="s">
        <v>189</v>
      </c>
      <c r="F13" s="98" t="s">
        <v>83</v>
      </c>
      <c r="G13" s="98">
        <v>8</v>
      </c>
      <c r="H13" s="99">
        <v>0.0005289351851851852</v>
      </c>
      <c r="I13" s="99">
        <v>0.0008686342592592594</v>
      </c>
      <c r="J13" s="99">
        <v>0.0009369212962962963</v>
      </c>
      <c r="K13" s="99">
        <v>0.0009311342592592593</v>
      </c>
      <c r="L13" s="99">
        <v>0.000917824074074074</v>
      </c>
      <c r="M13" s="99">
        <v>0.0009149305555555555</v>
      </c>
      <c r="N13" s="99">
        <v>0.0009409722222222223</v>
      </c>
      <c r="O13" s="99">
        <v>0.0009288194444444444</v>
      </c>
      <c r="P13" s="99">
        <v>0.006968171296296295</v>
      </c>
      <c r="Q13" s="107">
        <f>IF(B13="-","-",IF(NOT(R13="L")=TRUE,"-",100-COUNTIF($R$9:R13,"L")+1))</f>
        <v>97</v>
      </c>
      <c r="R13" s="44" t="str">
        <f t="shared" si="0"/>
        <v>L</v>
      </c>
      <c r="S13" s="46"/>
      <c r="T13" s="89" t="s">
        <v>174</v>
      </c>
      <c r="U13" s="88" t="s">
        <v>175</v>
      </c>
      <c r="Y13" s="46"/>
    </row>
    <row r="14" spans="1:25" ht="13.5" customHeight="1">
      <c r="A14" s="106">
        <v>6</v>
      </c>
      <c r="B14" s="98">
        <v>201</v>
      </c>
      <c r="C14" s="98" t="s">
        <v>89</v>
      </c>
      <c r="D14" s="98" t="s">
        <v>54</v>
      </c>
      <c r="E14" s="98" t="s">
        <v>189</v>
      </c>
      <c r="F14" s="98" t="s">
        <v>83</v>
      </c>
      <c r="G14" s="98">
        <v>8</v>
      </c>
      <c r="H14" s="99">
        <v>0.0006105324074074074</v>
      </c>
      <c r="I14" s="99">
        <v>0.0009363425925925927</v>
      </c>
      <c r="J14" s="99">
        <v>0.0009033564814814814</v>
      </c>
      <c r="K14" s="99">
        <v>0.0009016203703703703</v>
      </c>
      <c r="L14" s="99">
        <v>0.0009357638888888891</v>
      </c>
      <c r="M14" s="99">
        <v>0.0009699074074074075</v>
      </c>
      <c r="N14" s="99">
        <v>0.0009484953703703703</v>
      </c>
      <c r="O14" s="99">
        <v>0.0009994212962962962</v>
      </c>
      <c r="P14" s="99">
        <v>0.007205439814814814</v>
      </c>
      <c r="Q14" s="107">
        <f>IF(B14="-","-",IF(NOT(R14="L")=TRUE,"-",100-COUNTIF($R$9:R14,"L")+1))</f>
        <v>96</v>
      </c>
      <c r="R14" s="44" t="str">
        <f t="shared" si="0"/>
        <v>L</v>
      </c>
      <c r="S14" s="46"/>
      <c r="T14" s="89" t="s">
        <v>74</v>
      </c>
      <c r="U14" s="88" t="s">
        <v>176</v>
      </c>
      <c r="Y14" s="46"/>
    </row>
    <row r="15" spans="1:25" ht="13.5" customHeight="1">
      <c r="A15" s="106">
        <v>7</v>
      </c>
      <c r="B15" s="98">
        <v>220</v>
      </c>
      <c r="C15" s="98" t="s">
        <v>214</v>
      </c>
      <c r="D15" s="98" t="s">
        <v>60</v>
      </c>
      <c r="E15" s="98" t="s">
        <v>189</v>
      </c>
      <c r="F15" s="98" t="s">
        <v>83</v>
      </c>
      <c r="G15" s="98">
        <v>8</v>
      </c>
      <c r="H15" s="99">
        <v>0.0005746527777777778</v>
      </c>
      <c r="I15" s="99">
        <v>0.0009658564814814815</v>
      </c>
      <c r="J15" s="99">
        <v>0.0009461805555555556</v>
      </c>
      <c r="K15" s="99">
        <v>0.000978587962962963</v>
      </c>
      <c r="L15" s="99">
        <v>0.0009884259259259258</v>
      </c>
      <c r="M15" s="99">
        <v>0.0009623842592592592</v>
      </c>
      <c r="N15" s="99">
        <v>0.0010243055555555556</v>
      </c>
      <c r="O15" s="99">
        <v>0.0009033564814814814</v>
      </c>
      <c r="P15" s="99">
        <v>0.00734375</v>
      </c>
      <c r="Q15" s="107">
        <f>IF(B15="-","-",IF(NOT(R15="L")=TRUE,"-",100-COUNTIF($R$9:R15,"L")+1))</f>
        <v>95</v>
      </c>
      <c r="R15" s="44" t="str">
        <f t="shared" si="0"/>
        <v>L</v>
      </c>
      <c r="S15" s="46"/>
      <c r="T15" s="89" t="s">
        <v>36</v>
      </c>
      <c r="U15" s="88" t="s">
        <v>177</v>
      </c>
      <c r="Y15" s="46"/>
    </row>
    <row r="16" spans="1:25" ht="13.5" customHeight="1">
      <c r="A16" s="106">
        <v>8</v>
      </c>
      <c r="B16" s="98">
        <v>202</v>
      </c>
      <c r="C16" s="98" t="s">
        <v>110</v>
      </c>
      <c r="D16" s="98" t="s">
        <v>25</v>
      </c>
      <c r="E16" s="98" t="s">
        <v>189</v>
      </c>
      <c r="F16" s="98" t="s">
        <v>83</v>
      </c>
      <c r="G16" s="98">
        <v>8</v>
      </c>
      <c r="H16" s="99">
        <v>0.0006186342592592593</v>
      </c>
      <c r="I16" s="99">
        <v>0.0009814814814814814</v>
      </c>
      <c r="J16" s="99">
        <v>0.0009756944444444444</v>
      </c>
      <c r="K16" s="99">
        <v>0.000972800925925926</v>
      </c>
      <c r="L16" s="99">
        <v>0.0009560185185185185</v>
      </c>
      <c r="M16" s="99">
        <v>0.0010133101851851852</v>
      </c>
      <c r="N16" s="99">
        <v>0.0010196759259259258</v>
      </c>
      <c r="O16" s="99">
        <v>0.0009670138888888889</v>
      </c>
      <c r="P16" s="99">
        <v>0.007504629629629629</v>
      </c>
      <c r="Q16" s="107">
        <f>IF(B16="-","-",IF(NOT(R16="L")=TRUE,"-",100-COUNTIF($R$9:R16,"L")+1))</f>
        <v>94</v>
      </c>
      <c r="R16" s="44" t="str">
        <f t="shared" si="0"/>
        <v>L</v>
      </c>
      <c r="S16" s="46"/>
      <c r="T16" s="89" t="s">
        <v>46</v>
      </c>
      <c r="U16" s="87"/>
      <c r="Y16" s="46"/>
    </row>
    <row r="17" spans="1:25" ht="13.5" customHeight="1">
      <c r="A17" s="106">
        <v>9</v>
      </c>
      <c r="B17" s="98">
        <v>227</v>
      </c>
      <c r="C17" s="98" t="s">
        <v>266</v>
      </c>
      <c r="D17" s="98" t="s">
        <v>190</v>
      </c>
      <c r="E17" s="98" t="s">
        <v>189</v>
      </c>
      <c r="F17" s="98" t="s">
        <v>83</v>
      </c>
      <c r="G17" s="98">
        <v>7</v>
      </c>
      <c r="H17" s="99">
        <v>0.0005283564814814815</v>
      </c>
      <c r="I17" s="99">
        <v>0.0009085648148148148</v>
      </c>
      <c r="J17" s="99">
        <v>0.000953125</v>
      </c>
      <c r="K17" s="99">
        <v>0.0010167824074074074</v>
      </c>
      <c r="L17" s="99">
        <v>0.0009907407407407408</v>
      </c>
      <c r="M17" s="99">
        <v>0.0011359953703703703</v>
      </c>
      <c r="N17" s="99">
        <v>0.001056712962962963</v>
      </c>
      <c r="O17" s="98"/>
      <c r="P17" s="99">
        <v>0.006590277777777778</v>
      </c>
      <c r="Q17" s="107" t="str">
        <f>IF(B17="-","-",IF(NOT(R17="L")=TRUE,"-",100-COUNTIF($R$9:R17,"L")+1))</f>
        <v>-</v>
      </c>
      <c r="R17" s="44" t="str">
        <f t="shared" si="0"/>
        <v>NL</v>
      </c>
      <c r="S17" s="46"/>
      <c r="T17" s="89" t="s">
        <v>178</v>
      </c>
      <c r="U17" s="87"/>
      <c r="Y17" s="46"/>
    </row>
    <row r="18" spans="1:25" ht="13.5" customHeight="1">
      <c r="A18" s="106">
        <v>10</v>
      </c>
      <c r="B18" s="98">
        <v>226</v>
      </c>
      <c r="C18" s="98" t="s">
        <v>267</v>
      </c>
      <c r="D18" s="98" t="s">
        <v>190</v>
      </c>
      <c r="E18" s="98" t="s">
        <v>189</v>
      </c>
      <c r="F18" s="98" t="s">
        <v>83</v>
      </c>
      <c r="G18" s="98">
        <v>7</v>
      </c>
      <c r="H18" s="99">
        <v>0.0005758101851851852</v>
      </c>
      <c r="I18" s="99">
        <v>0.0010069444444444444</v>
      </c>
      <c r="J18" s="99">
        <v>0.0010185185185185186</v>
      </c>
      <c r="K18" s="99">
        <v>0.0010260416666666666</v>
      </c>
      <c r="L18" s="99">
        <v>0.001052662037037037</v>
      </c>
      <c r="M18" s="99">
        <v>0.001044560185185185</v>
      </c>
      <c r="N18" s="99">
        <v>0.0009936342592592594</v>
      </c>
      <c r="O18" s="98"/>
      <c r="P18" s="99">
        <v>0.006718171296296296</v>
      </c>
      <c r="Q18" s="107" t="str">
        <f>IF(B18="-","-",IF(NOT(R18="L")=TRUE,"-",100-COUNTIF($R$9:R18,"L")+1))</f>
        <v>-</v>
      </c>
      <c r="R18" s="44" t="str">
        <f t="shared" si="0"/>
        <v>NL</v>
      </c>
      <c r="S18" s="46"/>
      <c r="T18" s="89" t="s">
        <v>179</v>
      </c>
      <c r="U18" s="87"/>
      <c r="Y18" s="46"/>
    </row>
    <row r="19" spans="1:25" ht="13.5" customHeight="1">
      <c r="A19" s="106">
        <v>11</v>
      </c>
      <c r="B19" s="98">
        <v>238</v>
      </c>
      <c r="C19" s="98" t="s">
        <v>325</v>
      </c>
      <c r="D19" s="98" t="s">
        <v>30</v>
      </c>
      <c r="E19" s="98" t="s">
        <v>189</v>
      </c>
      <c r="F19" s="98" t="s">
        <v>235</v>
      </c>
      <c r="G19" s="98">
        <v>7</v>
      </c>
      <c r="H19" s="99">
        <v>0.0006070601851851852</v>
      </c>
      <c r="I19" s="99">
        <v>0.0010364583333333332</v>
      </c>
      <c r="J19" s="99">
        <v>0.001009837962962963</v>
      </c>
      <c r="K19" s="99">
        <v>0.001048611111111111</v>
      </c>
      <c r="L19" s="99">
        <v>0.0010451388888888889</v>
      </c>
      <c r="M19" s="99">
        <v>0.0010289351851851852</v>
      </c>
      <c r="N19" s="99">
        <v>0.0009774305555555556</v>
      </c>
      <c r="O19" s="98"/>
      <c r="P19" s="99">
        <v>0.006753472222222222</v>
      </c>
      <c r="Q19" s="107">
        <f>IF(B19="-","-",IF(NOT(R19="L")=TRUE,"-",100-COUNTIF($R$9:R19,"L")+1))</f>
        <v>93</v>
      </c>
      <c r="R19" s="44" t="str">
        <f t="shared" si="0"/>
        <v>L</v>
      </c>
      <c r="S19" s="46"/>
      <c r="T19" s="89" t="s">
        <v>180</v>
      </c>
      <c r="U19" s="87"/>
      <c r="Y19" s="46"/>
    </row>
    <row r="20" spans="1:25" ht="13.5" customHeight="1">
      <c r="A20" s="106">
        <v>12</v>
      </c>
      <c r="B20" s="98">
        <v>206</v>
      </c>
      <c r="C20" s="98" t="s">
        <v>92</v>
      </c>
      <c r="D20" s="98" t="s">
        <v>183</v>
      </c>
      <c r="E20" s="98" t="s">
        <v>189</v>
      </c>
      <c r="F20" s="98" t="s">
        <v>83</v>
      </c>
      <c r="G20" s="98">
        <v>7</v>
      </c>
      <c r="H20" s="99">
        <v>0.0006267361111111111</v>
      </c>
      <c r="I20" s="99">
        <v>0.00103125</v>
      </c>
      <c r="J20" s="99">
        <v>0.001011574074074074</v>
      </c>
      <c r="K20" s="99">
        <v>0.0010653935185185185</v>
      </c>
      <c r="L20" s="99">
        <v>0.001044560185185185</v>
      </c>
      <c r="M20" s="99">
        <v>0.0010162037037037038</v>
      </c>
      <c r="N20" s="99">
        <v>0.0010052083333333334</v>
      </c>
      <c r="O20" s="98"/>
      <c r="P20" s="99">
        <v>0.0068009259259259255</v>
      </c>
      <c r="Q20" s="107">
        <f>IF(B20="-","-",IF(NOT(R20="L")=TRUE,"-",100-COUNTIF($R$9:R20,"L")+1))</f>
        <v>92</v>
      </c>
      <c r="R20" s="44" t="str">
        <f t="shared" si="0"/>
        <v>L</v>
      </c>
      <c r="S20" s="46"/>
      <c r="T20" s="89" t="s">
        <v>49</v>
      </c>
      <c r="U20" s="87"/>
      <c r="Y20" s="46"/>
    </row>
    <row r="21" spans="1:25" ht="13.5" customHeight="1">
      <c r="A21" s="106">
        <v>13</v>
      </c>
      <c r="B21" s="98">
        <v>213</v>
      </c>
      <c r="C21" s="98" t="s">
        <v>91</v>
      </c>
      <c r="D21" s="98" t="s">
        <v>4</v>
      </c>
      <c r="E21" s="98" t="s">
        <v>189</v>
      </c>
      <c r="F21" s="98" t="s">
        <v>83</v>
      </c>
      <c r="G21" s="98">
        <v>7</v>
      </c>
      <c r="H21" s="99">
        <v>0.0005711805555555556</v>
      </c>
      <c r="I21" s="99">
        <v>0.0010688657407407407</v>
      </c>
      <c r="J21" s="99">
        <v>0.001101851851851852</v>
      </c>
      <c r="K21" s="99">
        <v>0.0010422453703703705</v>
      </c>
      <c r="L21" s="99">
        <v>0.0010219907407407406</v>
      </c>
      <c r="M21" s="99">
        <v>0.0010104166666666666</v>
      </c>
      <c r="N21" s="99">
        <v>0.0010104166666666666</v>
      </c>
      <c r="O21" s="98"/>
      <c r="P21" s="99">
        <v>0.006826967592592592</v>
      </c>
      <c r="Q21" s="107">
        <f>IF(B21="-","-",IF(NOT(R21="L")=TRUE,"-",100-COUNTIF($R$9:R21,"L")+1))</f>
        <v>91</v>
      </c>
      <c r="R21" s="44" t="str">
        <f t="shared" si="0"/>
        <v>L</v>
      </c>
      <c r="S21" s="46"/>
      <c r="T21" t="s">
        <v>181</v>
      </c>
      <c r="U21" s="87"/>
      <c r="Y21" s="46"/>
    </row>
    <row r="22" spans="1:25" ht="13.5" customHeight="1">
      <c r="A22" s="106">
        <v>14</v>
      </c>
      <c r="B22" s="98">
        <v>224</v>
      </c>
      <c r="C22" s="98" t="s">
        <v>115</v>
      </c>
      <c r="D22" s="98" t="s">
        <v>54</v>
      </c>
      <c r="E22" s="98" t="s">
        <v>189</v>
      </c>
      <c r="F22" s="98" t="s">
        <v>83</v>
      </c>
      <c r="G22" s="98">
        <v>7</v>
      </c>
      <c r="H22" s="99">
        <v>0.0005729166666666667</v>
      </c>
      <c r="I22" s="99">
        <v>0.0011209490740740741</v>
      </c>
      <c r="J22" s="99">
        <v>0.001017361111111111</v>
      </c>
      <c r="K22" s="99">
        <v>0.0010109953703703702</v>
      </c>
      <c r="L22" s="99">
        <v>0.0010295138888888888</v>
      </c>
      <c r="M22" s="99">
        <v>0.0010966435185185185</v>
      </c>
      <c r="N22" s="99">
        <v>0.0010347222222222222</v>
      </c>
      <c r="O22" s="98"/>
      <c r="P22" s="99">
        <v>0.006883101851851852</v>
      </c>
      <c r="Q22" s="107">
        <f>IF(B22="-","-",IF(NOT(R22="L")=TRUE,"-",100-COUNTIF($R$9:R22,"L")+1))</f>
        <v>90</v>
      </c>
      <c r="R22" s="44" t="str">
        <f t="shared" si="0"/>
        <v>L</v>
      </c>
      <c r="S22" s="46"/>
      <c r="T22" s="89" t="s">
        <v>57</v>
      </c>
      <c r="U22" s="87"/>
      <c r="Y22" s="46"/>
    </row>
    <row r="23" spans="1:25" ht="13.5" customHeight="1">
      <c r="A23" s="106">
        <v>15</v>
      </c>
      <c r="B23" s="98">
        <v>223</v>
      </c>
      <c r="C23" s="98" t="s">
        <v>268</v>
      </c>
      <c r="D23" s="98" t="s">
        <v>4</v>
      </c>
      <c r="E23" s="98" t="s">
        <v>189</v>
      </c>
      <c r="F23" s="98" t="s">
        <v>83</v>
      </c>
      <c r="G23" s="98">
        <v>7</v>
      </c>
      <c r="H23" s="99">
        <v>0.0007025462962962963</v>
      </c>
      <c r="I23" s="99">
        <v>0.0010219907407407406</v>
      </c>
      <c r="J23" s="99">
        <v>0.0010358796296296297</v>
      </c>
      <c r="K23" s="99">
        <v>0.00103125</v>
      </c>
      <c r="L23" s="99">
        <v>0.0010277777777777778</v>
      </c>
      <c r="M23" s="99">
        <v>0.0010144675925925926</v>
      </c>
      <c r="N23" s="99">
        <v>0.001097800925925926</v>
      </c>
      <c r="O23" s="98"/>
      <c r="P23" s="99">
        <v>0.006931712962962963</v>
      </c>
      <c r="Q23" s="107">
        <f>IF(B23="-","-",IF(NOT(R23="L")=TRUE,"-",100-COUNTIF($R$9:R23,"L")+1))</f>
        <v>89</v>
      </c>
      <c r="R23" s="44" t="str">
        <f t="shared" si="0"/>
        <v>L</v>
      </c>
      <c r="S23" s="46"/>
      <c r="T23" s="89" t="s">
        <v>182</v>
      </c>
      <c r="U23" s="82"/>
      <c r="Y23" s="46"/>
    </row>
    <row r="24" spans="1:25" ht="13.5" customHeight="1">
      <c r="A24" s="106">
        <v>16</v>
      </c>
      <c r="B24" s="98">
        <v>248</v>
      </c>
      <c r="C24" s="98" t="s">
        <v>193</v>
      </c>
      <c r="D24" s="98" t="s">
        <v>85</v>
      </c>
      <c r="E24" s="98" t="s">
        <v>189</v>
      </c>
      <c r="F24" s="98" t="s">
        <v>83</v>
      </c>
      <c r="G24" s="98">
        <v>7</v>
      </c>
      <c r="H24" s="99">
        <v>0.0006388888888888889</v>
      </c>
      <c r="I24" s="99">
        <v>0.0010480324074074075</v>
      </c>
      <c r="J24" s="99">
        <v>0.0010706018518518519</v>
      </c>
      <c r="K24" s="99">
        <v>0.0010729166666666667</v>
      </c>
      <c r="L24" s="99">
        <v>0.0010844907407407407</v>
      </c>
      <c r="M24" s="99">
        <v>0.0010972222222222223</v>
      </c>
      <c r="N24" s="99">
        <v>0.0010752314814814815</v>
      </c>
      <c r="O24" s="98"/>
      <c r="P24" s="99">
        <v>0.0070873842592592586</v>
      </c>
      <c r="Q24" s="107" t="str">
        <f>IF(B24="-","-",IF(NOT(R24="L")=TRUE,"-",100-COUNTIF($R$9:R24,"L")+1))</f>
        <v>-</v>
      </c>
      <c r="R24" s="44" t="str">
        <f t="shared" si="0"/>
        <v>NL</v>
      </c>
      <c r="S24" s="46"/>
      <c r="T24" s="89" t="s">
        <v>51</v>
      </c>
      <c r="U24" s="82"/>
      <c r="Y24" s="46"/>
    </row>
    <row r="25" spans="1:25" ht="13.5" customHeight="1">
      <c r="A25" s="106">
        <v>17</v>
      </c>
      <c r="B25" s="98">
        <v>243</v>
      </c>
      <c r="C25" s="98" t="s">
        <v>229</v>
      </c>
      <c r="D25" s="98" t="s">
        <v>54</v>
      </c>
      <c r="E25" s="98" t="s">
        <v>189</v>
      </c>
      <c r="F25" s="98" t="s">
        <v>83</v>
      </c>
      <c r="G25" s="98">
        <v>7</v>
      </c>
      <c r="H25" s="99">
        <v>0.0007789351851851851</v>
      </c>
      <c r="I25" s="99">
        <v>0.0010804398148148149</v>
      </c>
      <c r="J25" s="99">
        <v>0.0010885416666666667</v>
      </c>
      <c r="K25" s="99">
        <v>0.001048611111111111</v>
      </c>
      <c r="L25" s="99">
        <v>0.0009855324074074074</v>
      </c>
      <c r="M25" s="99">
        <v>0.0010717592592592593</v>
      </c>
      <c r="N25" s="99">
        <v>0.0010457175925925927</v>
      </c>
      <c r="O25" s="98"/>
      <c r="P25" s="99">
        <v>0.007099537037037036</v>
      </c>
      <c r="Q25" s="107">
        <f>IF(B25="-","-",IF(NOT(R25="L")=TRUE,"-",100-COUNTIF($R$9:R25,"L")+1))</f>
        <v>88</v>
      </c>
      <c r="R25" s="44" t="str">
        <f t="shared" si="0"/>
        <v>L</v>
      </c>
      <c r="S25" s="46"/>
      <c r="T25" s="89" t="s">
        <v>34</v>
      </c>
      <c r="U25" s="82"/>
      <c r="Y25" s="46"/>
    </row>
    <row r="26" spans="1:25" ht="13.5" customHeight="1">
      <c r="A26" s="106">
        <v>18</v>
      </c>
      <c r="B26" s="98">
        <v>232</v>
      </c>
      <c r="C26" s="98" t="s">
        <v>269</v>
      </c>
      <c r="D26" s="98" t="s">
        <v>190</v>
      </c>
      <c r="E26" s="98" t="s">
        <v>194</v>
      </c>
      <c r="F26" s="98" t="s">
        <v>114</v>
      </c>
      <c r="G26" s="98">
        <v>7</v>
      </c>
      <c r="H26" s="99">
        <v>0.0006278935185185185</v>
      </c>
      <c r="I26" s="99">
        <v>0.0011359953703703703</v>
      </c>
      <c r="J26" s="99">
        <v>0.0010364583333333332</v>
      </c>
      <c r="K26" s="99">
        <v>0.00115625</v>
      </c>
      <c r="L26" s="99">
        <v>0.0010844907407407407</v>
      </c>
      <c r="M26" s="99">
        <v>0.0011464120370370371</v>
      </c>
      <c r="N26" s="99">
        <v>0.001154513888888889</v>
      </c>
      <c r="O26" s="98"/>
      <c r="P26" s="99">
        <v>0.007342013888888888</v>
      </c>
      <c r="Q26" s="107" t="str">
        <f>IF(B26="-","-",IF(NOT(R26="L")=TRUE,"-",100-COUNTIF($R$9:R26,"L")+1))</f>
        <v>-</v>
      </c>
      <c r="R26" s="44" t="str">
        <f t="shared" si="0"/>
        <v>NL</v>
      </c>
      <c r="S26" s="46"/>
      <c r="T26" s="89" t="s">
        <v>48</v>
      </c>
      <c r="U26" s="82"/>
      <c r="Y26" s="46"/>
    </row>
    <row r="27" spans="1:25" ht="13.5" customHeight="1">
      <c r="A27" s="106">
        <v>19</v>
      </c>
      <c r="B27" s="98">
        <v>228</v>
      </c>
      <c r="C27" s="98" t="s">
        <v>270</v>
      </c>
      <c r="D27" s="98" t="s">
        <v>190</v>
      </c>
      <c r="E27" s="98" t="s">
        <v>194</v>
      </c>
      <c r="F27" s="98" t="s">
        <v>114</v>
      </c>
      <c r="G27" s="98">
        <v>7</v>
      </c>
      <c r="H27" s="99">
        <v>0.0007216435185185185</v>
      </c>
      <c r="I27" s="99">
        <v>0.0010873842592592593</v>
      </c>
      <c r="J27" s="99">
        <v>0.0011539351851851851</v>
      </c>
      <c r="K27" s="99">
        <v>0.0011417824074074073</v>
      </c>
      <c r="L27" s="99">
        <v>0.00115625</v>
      </c>
      <c r="M27" s="99">
        <v>0.0010706018518518519</v>
      </c>
      <c r="N27" s="99">
        <v>0.0010532407407407407</v>
      </c>
      <c r="O27" s="98"/>
      <c r="P27" s="99">
        <v>0.007384837962962964</v>
      </c>
      <c r="Q27" s="107" t="str">
        <f>IF(B27="-","-",IF(NOT(R27="L")=TRUE,"-",100-COUNTIF($R$9:R27,"L")+1))</f>
        <v>-</v>
      </c>
      <c r="R27" s="44" t="str">
        <f t="shared" si="0"/>
        <v>NL</v>
      </c>
      <c r="S27" s="46"/>
      <c r="T27" s="89" t="s">
        <v>42</v>
      </c>
      <c r="U27" s="82"/>
      <c r="Y27" s="46"/>
    </row>
    <row r="28" spans="1:25" ht="13.5" customHeight="1">
      <c r="A28" s="106">
        <v>20</v>
      </c>
      <c r="B28" s="98">
        <v>249</v>
      </c>
      <c r="C28" s="98" t="s">
        <v>107</v>
      </c>
      <c r="D28" s="98" t="s">
        <v>4</v>
      </c>
      <c r="E28" s="98" t="s">
        <v>189</v>
      </c>
      <c r="F28" s="98" t="s">
        <v>83</v>
      </c>
      <c r="G28" s="98">
        <v>7</v>
      </c>
      <c r="H28" s="99">
        <v>0.0006637731481481481</v>
      </c>
      <c r="I28" s="99">
        <v>0.0010879629629629629</v>
      </c>
      <c r="J28" s="99">
        <v>0.0011197916666666667</v>
      </c>
      <c r="K28" s="99">
        <v>0.0011059027777777777</v>
      </c>
      <c r="L28" s="99">
        <v>0.0011128472222222223</v>
      </c>
      <c r="M28" s="99">
        <v>0.0011828703703703704</v>
      </c>
      <c r="N28" s="99">
        <v>0.001117476851851852</v>
      </c>
      <c r="O28" s="98"/>
      <c r="P28" s="99">
        <v>0.0073906250000000005</v>
      </c>
      <c r="Q28" s="107">
        <f>IF(B28="-","-",IF(NOT(R28="L")=TRUE,"-",100-COUNTIF($R$9:R28,"L")+1))</f>
        <v>87</v>
      </c>
      <c r="R28" s="44" t="str">
        <f t="shared" si="0"/>
        <v>L</v>
      </c>
      <c r="S28" s="46"/>
      <c r="T28" s="89" t="s">
        <v>47</v>
      </c>
      <c r="U28" s="82"/>
      <c r="Y28" s="46"/>
    </row>
    <row r="29" spans="1:25" ht="13.5" customHeight="1">
      <c r="A29" s="106">
        <v>21</v>
      </c>
      <c r="B29" s="98">
        <v>233</v>
      </c>
      <c r="C29" s="98" t="s">
        <v>95</v>
      </c>
      <c r="D29" s="98" t="s">
        <v>4</v>
      </c>
      <c r="E29" s="98" t="s">
        <v>189</v>
      </c>
      <c r="F29" s="98" t="s">
        <v>83</v>
      </c>
      <c r="G29" s="98">
        <v>7</v>
      </c>
      <c r="H29" s="99">
        <v>0.0007222222222222222</v>
      </c>
      <c r="I29" s="99">
        <v>0.0010949074074074075</v>
      </c>
      <c r="J29" s="99">
        <v>0.0011116898148148147</v>
      </c>
      <c r="K29" s="99">
        <v>0.0011412037037037037</v>
      </c>
      <c r="L29" s="99">
        <v>0.0011232638888888887</v>
      </c>
      <c r="M29" s="99">
        <v>0.0010966435185185185</v>
      </c>
      <c r="N29" s="99">
        <v>0.0011226851851851851</v>
      </c>
      <c r="O29" s="98"/>
      <c r="P29" s="99">
        <v>0.0074126157407407404</v>
      </c>
      <c r="Q29" s="107">
        <f>IF(B29="-","-",IF(NOT(R29="L")=TRUE,"-",100-COUNTIF($R$9:R29,"L")+1))</f>
        <v>86</v>
      </c>
      <c r="R29" s="44" t="str">
        <f t="shared" si="0"/>
        <v>L</v>
      </c>
      <c r="S29" s="46"/>
      <c r="T29" s="89" t="s">
        <v>38</v>
      </c>
      <c r="U29" s="82"/>
      <c r="Y29" s="46"/>
    </row>
    <row r="30" spans="1:25" ht="13.5" customHeight="1">
      <c r="A30" s="106">
        <v>22</v>
      </c>
      <c r="B30" s="98">
        <v>208</v>
      </c>
      <c r="C30" s="98" t="s">
        <v>109</v>
      </c>
      <c r="D30" s="98" t="s">
        <v>61</v>
      </c>
      <c r="E30" s="98" t="s">
        <v>189</v>
      </c>
      <c r="F30" s="98" t="s">
        <v>83</v>
      </c>
      <c r="G30" s="98">
        <v>7</v>
      </c>
      <c r="H30" s="99">
        <v>0.0007025462962962963</v>
      </c>
      <c r="I30" s="99">
        <v>0.0011232638888888887</v>
      </c>
      <c r="J30" s="99">
        <v>0.0011695601851851852</v>
      </c>
      <c r="K30" s="99">
        <v>0.0011307870370370371</v>
      </c>
      <c r="L30" s="99">
        <v>0.0011365740740740741</v>
      </c>
      <c r="M30" s="99">
        <v>0.0011805555555555556</v>
      </c>
      <c r="N30" s="99">
        <v>0.0011226851851851851</v>
      </c>
      <c r="O30" s="98"/>
      <c r="P30" s="99">
        <v>0.007565972222222221</v>
      </c>
      <c r="Q30" s="107">
        <f>IF(B30="-","-",IF(NOT(R30="L")=TRUE,"-",100-COUNTIF($R$9:R30,"L")+1))</f>
        <v>85</v>
      </c>
      <c r="R30" s="44" t="str">
        <f t="shared" si="0"/>
        <v>L</v>
      </c>
      <c r="S30" s="46"/>
      <c r="T30" s="89" t="s">
        <v>183</v>
      </c>
      <c r="U30" s="82"/>
      <c r="Y30" s="46"/>
    </row>
    <row r="31" spans="1:25" ht="13.5" customHeight="1">
      <c r="A31" s="106">
        <v>23</v>
      </c>
      <c r="B31" s="98">
        <v>236</v>
      </c>
      <c r="C31" s="98" t="s">
        <v>271</v>
      </c>
      <c r="D31" s="98" t="s">
        <v>272</v>
      </c>
      <c r="E31" s="98" t="s">
        <v>194</v>
      </c>
      <c r="F31" s="98" t="s">
        <v>114</v>
      </c>
      <c r="G31" s="98">
        <v>6</v>
      </c>
      <c r="H31" s="99">
        <v>0.0007337962962962963</v>
      </c>
      <c r="I31" s="99">
        <v>0.001140625</v>
      </c>
      <c r="J31" s="99">
        <v>0.0011846064814814816</v>
      </c>
      <c r="K31" s="99">
        <v>0.0011903935185185186</v>
      </c>
      <c r="L31" s="99">
        <v>0.001171875</v>
      </c>
      <c r="M31" s="99">
        <v>0.0012424768518518518</v>
      </c>
      <c r="N31" s="98"/>
      <c r="O31" s="98"/>
      <c r="P31" s="99">
        <v>0.006663773148148148</v>
      </c>
      <c r="Q31" s="107" t="str">
        <f>IF(B31="-","-",IF(NOT(R31="L")=TRUE,"-",100-COUNTIF($R$9:R31,"L")+1))</f>
        <v>-</v>
      </c>
      <c r="R31" s="44" t="str">
        <f t="shared" si="0"/>
        <v>NL</v>
      </c>
      <c r="S31" s="46"/>
      <c r="T31" s="89" t="s">
        <v>35</v>
      </c>
      <c r="U31" s="82"/>
      <c r="Y31" s="46"/>
    </row>
    <row r="32" spans="1:25" ht="13.5" customHeight="1">
      <c r="A32" s="106">
        <v>24</v>
      </c>
      <c r="B32" s="98">
        <v>222</v>
      </c>
      <c r="C32" s="98" t="s">
        <v>217</v>
      </c>
      <c r="D32" s="98" t="s">
        <v>42</v>
      </c>
      <c r="E32" s="98" t="s">
        <v>189</v>
      </c>
      <c r="F32" s="98" t="s">
        <v>83</v>
      </c>
      <c r="G32" s="98">
        <v>6</v>
      </c>
      <c r="H32" s="99">
        <v>0.000794560185185185</v>
      </c>
      <c r="I32" s="99">
        <v>0.0011568287037037038</v>
      </c>
      <c r="J32" s="99">
        <v>0.0011417824074074073</v>
      </c>
      <c r="K32" s="99">
        <v>0.001085648148148148</v>
      </c>
      <c r="L32" s="99">
        <v>0.0013987268518518517</v>
      </c>
      <c r="M32" s="99">
        <v>0.0011377314814814813</v>
      </c>
      <c r="N32" s="98"/>
      <c r="O32" s="98"/>
      <c r="P32" s="99">
        <v>0.0067152777777777775</v>
      </c>
      <c r="Q32" s="107">
        <f>IF(B32="-","-",IF(NOT(R32="L")=TRUE,"-",100-COUNTIF($R$9:R32,"L")+1))</f>
        <v>84</v>
      </c>
      <c r="R32" s="44" t="str">
        <f t="shared" si="0"/>
        <v>L</v>
      </c>
      <c r="S32" s="46"/>
      <c r="T32" s="89" t="s">
        <v>59</v>
      </c>
      <c r="U32" s="82"/>
      <c r="Y32" s="46"/>
    </row>
    <row r="33" spans="1:25" ht="13.5" customHeight="1">
      <c r="A33" s="106">
        <v>25</v>
      </c>
      <c r="B33" s="98">
        <v>205</v>
      </c>
      <c r="C33" s="98" t="s">
        <v>216</v>
      </c>
      <c r="D33" s="98" t="s">
        <v>4</v>
      </c>
      <c r="E33" s="98" t="s">
        <v>194</v>
      </c>
      <c r="F33" s="98" t="s">
        <v>114</v>
      </c>
      <c r="G33" s="98">
        <v>6</v>
      </c>
      <c r="H33" s="99">
        <v>0.0007309027777777778</v>
      </c>
      <c r="I33" s="99">
        <v>0.0011261574074074073</v>
      </c>
      <c r="J33" s="99">
        <v>0.0010891203703703703</v>
      </c>
      <c r="K33" s="99">
        <v>0.0011359953703703703</v>
      </c>
      <c r="L33" s="99">
        <v>0.0011597222222222221</v>
      </c>
      <c r="M33" s="99">
        <v>0.0014988425925925924</v>
      </c>
      <c r="N33" s="98"/>
      <c r="O33" s="98"/>
      <c r="P33" s="99">
        <v>0.006740740740740741</v>
      </c>
      <c r="Q33" s="107">
        <f>IF(B33="-","-",IF(NOT(R33="L")=TRUE,"-",100-COUNTIF($R$9:R33,"L")+1))</f>
        <v>83</v>
      </c>
      <c r="R33" s="44" t="str">
        <f t="shared" si="0"/>
        <v>L</v>
      </c>
      <c r="S33" s="46"/>
      <c r="T33" s="87"/>
      <c r="U33" s="82"/>
      <c r="Y33" s="46"/>
    </row>
    <row r="34" spans="1:25" ht="13.5" customHeight="1">
      <c r="A34" s="106">
        <v>26</v>
      </c>
      <c r="B34" s="98">
        <v>230</v>
      </c>
      <c r="C34" s="98" t="s">
        <v>259</v>
      </c>
      <c r="D34" s="98" t="s">
        <v>25</v>
      </c>
      <c r="E34" s="98" t="s">
        <v>194</v>
      </c>
      <c r="F34" s="98" t="s">
        <v>114</v>
      </c>
      <c r="G34" s="98">
        <v>6</v>
      </c>
      <c r="H34" s="99">
        <v>0.0007679398148148147</v>
      </c>
      <c r="I34" s="99">
        <v>0.001236111111111111</v>
      </c>
      <c r="J34" s="99">
        <v>0.0012297453703703704</v>
      </c>
      <c r="K34" s="99">
        <v>0.0012008101851851852</v>
      </c>
      <c r="L34" s="99">
        <v>0.0012893518518518519</v>
      </c>
      <c r="M34" s="99">
        <v>0.0011944444444444446</v>
      </c>
      <c r="N34" s="98"/>
      <c r="O34" s="98"/>
      <c r="P34" s="99">
        <v>0.006918402777777778</v>
      </c>
      <c r="Q34" s="107">
        <f>IF(B34="-","-",IF(NOT(R34="L")=TRUE,"-",100-COUNTIF($R$9:R34,"L")+1))</f>
        <v>82</v>
      </c>
      <c r="R34" s="44" t="str">
        <f t="shared" si="0"/>
        <v>L</v>
      </c>
      <c r="S34" s="46"/>
      <c r="T34" s="87"/>
      <c r="U34" s="82"/>
      <c r="Y34" s="46"/>
    </row>
    <row r="35" spans="1:25" ht="13.5" customHeight="1">
      <c r="A35" s="106">
        <v>27</v>
      </c>
      <c r="B35" s="98">
        <v>207</v>
      </c>
      <c r="C35" s="98" t="s">
        <v>105</v>
      </c>
      <c r="D35" s="98" t="s">
        <v>25</v>
      </c>
      <c r="E35" s="98" t="s">
        <v>189</v>
      </c>
      <c r="F35" s="98" t="s">
        <v>83</v>
      </c>
      <c r="G35" s="98">
        <v>6</v>
      </c>
      <c r="H35" s="99">
        <v>0.0008501157407407407</v>
      </c>
      <c r="I35" s="99">
        <v>0.001325810185185185</v>
      </c>
      <c r="J35" s="99">
        <v>0.001245949074074074</v>
      </c>
      <c r="K35" s="99">
        <v>0.0012546296296296296</v>
      </c>
      <c r="L35" s="99">
        <v>0.0012725694444444444</v>
      </c>
      <c r="M35" s="99">
        <v>0.0012314814814814816</v>
      </c>
      <c r="N35" s="98"/>
      <c r="O35" s="98"/>
      <c r="P35" s="99">
        <v>0.0071805555555555555</v>
      </c>
      <c r="Q35" s="107">
        <f>IF(B35="-","-",IF(NOT(R35="L")=TRUE,"-",100-COUNTIF($R$9:R35,"L")+1))</f>
        <v>81</v>
      </c>
      <c r="R35" s="44" t="str">
        <f t="shared" si="0"/>
        <v>L</v>
      </c>
      <c r="S35" s="46"/>
      <c r="T35" s="82"/>
      <c r="U35" s="82"/>
      <c r="Y35" s="46"/>
    </row>
    <row r="36" spans="1:25" ht="13.5" customHeight="1">
      <c r="A36" s="106">
        <v>28</v>
      </c>
      <c r="B36" s="98">
        <v>217</v>
      </c>
      <c r="C36" s="98" t="s">
        <v>197</v>
      </c>
      <c r="D36" s="98" t="s">
        <v>60</v>
      </c>
      <c r="E36" s="98" t="s">
        <v>189</v>
      </c>
      <c r="F36" s="98" t="s">
        <v>83</v>
      </c>
      <c r="G36" s="98">
        <v>6</v>
      </c>
      <c r="H36" s="99">
        <v>0.0008622685185185186</v>
      </c>
      <c r="I36" s="99">
        <v>0.001269675925925926</v>
      </c>
      <c r="J36" s="99">
        <v>0.001254050925925926</v>
      </c>
      <c r="K36" s="99">
        <v>0.0012876157407407406</v>
      </c>
      <c r="L36" s="99">
        <v>0.0013200231481481483</v>
      </c>
      <c r="M36" s="99">
        <v>0.0012164351851851852</v>
      </c>
      <c r="N36" s="98"/>
      <c r="O36" s="98"/>
      <c r="P36" s="99">
        <v>0.007210069444444445</v>
      </c>
      <c r="Q36" s="107">
        <f>IF(B36="-","-",IF(NOT(R36="L")=TRUE,"-",100-COUNTIF($R$9:R36,"L")+1))</f>
        <v>80</v>
      </c>
      <c r="R36" s="44" t="str">
        <f t="shared" si="0"/>
        <v>L</v>
      </c>
      <c r="S36" s="46"/>
      <c r="T36" s="46"/>
      <c r="U36"/>
      <c r="Y36" s="46"/>
    </row>
    <row r="37" spans="1:25" ht="13.5" customHeight="1">
      <c r="A37" s="106">
        <v>29</v>
      </c>
      <c r="B37" s="98">
        <v>237</v>
      </c>
      <c r="C37" s="98" t="s">
        <v>273</v>
      </c>
      <c r="D37" s="98" t="s">
        <v>85</v>
      </c>
      <c r="E37" s="98" t="s">
        <v>189</v>
      </c>
      <c r="F37" s="98" t="s">
        <v>83</v>
      </c>
      <c r="G37" s="98">
        <v>6</v>
      </c>
      <c r="H37" s="99">
        <v>0.0008773148148148148</v>
      </c>
      <c r="I37" s="99">
        <v>0.0012609953703703704</v>
      </c>
      <c r="J37" s="99">
        <v>0.0013078703703703705</v>
      </c>
      <c r="K37" s="99">
        <v>0.0012800925925925924</v>
      </c>
      <c r="L37" s="99">
        <v>0.0013119212962962963</v>
      </c>
      <c r="M37" s="99">
        <v>0.0012974537037037037</v>
      </c>
      <c r="N37" s="98"/>
      <c r="O37" s="98"/>
      <c r="P37" s="99">
        <v>0.0073356481481481476</v>
      </c>
      <c r="Q37" s="107" t="str">
        <f>IF(B37="-","-",IF(NOT(R37="L")=TRUE,"-",100-COUNTIF($R$9:R37,"L")+1))</f>
        <v>-</v>
      </c>
      <c r="R37" s="44" t="str">
        <f t="shared" si="0"/>
        <v>NL</v>
      </c>
      <c r="S37" s="46"/>
      <c r="T37"/>
      <c r="U37"/>
      <c r="Y37" s="46"/>
    </row>
    <row r="38" spans="1:25" ht="13.5" customHeight="1">
      <c r="A38" s="106">
        <v>30</v>
      </c>
      <c r="B38" s="98">
        <v>242</v>
      </c>
      <c r="C38" s="98" t="s">
        <v>117</v>
      </c>
      <c r="D38" s="98" t="s">
        <v>42</v>
      </c>
      <c r="E38" s="98" t="s">
        <v>189</v>
      </c>
      <c r="F38" s="98" t="s">
        <v>83</v>
      </c>
      <c r="G38" s="98">
        <v>6</v>
      </c>
      <c r="H38" s="99">
        <v>0.0007390046296296297</v>
      </c>
      <c r="I38" s="99">
        <v>0.00125</v>
      </c>
      <c r="J38" s="99">
        <v>0.0012158564814814814</v>
      </c>
      <c r="K38" s="99">
        <v>0.001285300925925926</v>
      </c>
      <c r="L38" s="99">
        <v>0.0013449074074074075</v>
      </c>
      <c r="M38" s="99">
        <v>0.001597222222222222</v>
      </c>
      <c r="N38" s="98"/>
      <c r="O38" s="98"/>
      <c r="P38" s="99">
        <v>0.007432291666666667</v>
      </c>
      <c r="Q38" s="107">
        <f>IF(B38="-","-",IF(NOT(R38="L")=TRUE,"-",100-COUNTIF($R$9:R38,"L")+1))</f>
        <v>79</v>
      </c>
      <c r="R38" s="44" t="str">
        <f t="shared" si="0"/>
        <v>L</v>
      </c>
      <c r="S38" s="46"/>
      <c r="T38" s="85" t="s">
        <v>52</v>
      </c>
      <c r="U38"/>
      <c r="Y38" s="46"/>
    </row>
    <row r="39" spans="1:25" ht="13.5" customHeight="1">
      <c r="A39" s="106">
        <v>31</v>
      </c>
      <c r="B39" s="98">
        <v>216</v>
      </c>
      <c r="C39" s="98" t="s">
        <v>111</v>
      </c>
      <c r="D39" s="98" t="s">
        <v>60</v>
      </c>
      <c r="E39" s="98" t="s">
        <v>189</v>
      </c>
      <c r="F39" s="98" t="s">
        <v>83</v>
      </c>
      <c r="G39" s="98">
        <v>6</v>
      </c>
      <c r="H39" s="99">
        <v>0.000972800925925926</v>
      </c>
      <c r="I39" s="99">
        <v>0.0012662037037037036</v>
      </c>
      <c r="J39" s="99">
        <v>0.001269675925925926</v>
      </c>
      <c r="K39" s="99">
        <v>0.0012401620370370368</v>
      </c>
      <c r="L39" s="99">
        <v>0.0014010416666666668</v>
      </c>
      <c r="M39" s="99">
        <v>0.0013078703703703705</v>
      </c>
      <c r="N39" s="98"/>
      <c r="O39" s="98"/>
      <c r="P39" s="99">
        <v>0.007457754629629629</v>
      </c>
      <c r="Q39" s="107">
        <f>IF(B39="-","-",IF(NOT(R39="L")=TRUE,"-",100-COUNTIF($R$9:R39,"L")+1))</f>
        <v>78</v>
      </c>
      <c r="R39" s="44" t="str">
        <f t="shared" si="0"/>
        <v>L</v>
      </c>
      <c r="S39" s="46"/>
      <c r="T39" s="46" t="s">
        <v>30</v>
      </c>
      <c r="U39"/>
      <c r="Y39" s="46"/>
    </row>
    <row r="40" spans="1:25" ht="13.5" customHeight="1">
      <c r="A40" s="106">
        <v>32</v>
      </c>
      <c r="B40" s="98">
        <v>251</v>
      </c>
      <c r="C40" s="98" t="s">
        <v>196</v>
      </c>
      <c r="D40" s="98" t="s">
        <v>85</v>
      </c>
      <c r="E40" s="98" t="s">
        <v>189</v>
      </c>
      <c r="F40" s="98" t="s">
        <v>83</v>
      </c>
      <c r="G40" s="98">
        <v>6</v>
      </c>
      <c r="H40" s="99">
        <v>0.0010677083333333335</v>
      </c>
      <c r="I40" s="99">
        <v>0.0011278935185185185</v>
      </c>
      <c r="J40" s="99">
        <v>0.001601273148148148</v>
      </c>
      <c r="K40" s="99">
        <v>0.0012285879629629628</v>
      </c>
      <c r="L40" s="99">
        <v>0.0012476851851851852</v>
      </c>
      <c r="M40" s="99">
        <v>0.0012222222222222222</v>
      </c>
      <c r="N40" s="98"/>
      <c r="O40" s="98"/>
      <c r="P40" s="99">
        <v>0.00749537037037037</v>
      </c>
      <c r="Q40" s="107" t="str">
        <f>IF(B40="-","-",IF(NOT(R40="L")=TRUE,"-",100-COUNTIF($R$9:R40,"L")+1))</f>
        <v>-</v>
      </c>
      <c r="R40" s="44" t="str">
        <f t="shared" si="0"/>
        <v>NL</v>
      </c>
      <c r="S40" s="46"/>
      <c r="T40" s="44" t="s">
        <v>53</v>
      </c>
      <c r="U40"/>
      <c r="Y40" s="46"/>
    </row>
    <row r="41" spans="1:25" ht="13.5" customHeight="1">
      <c r="A41" s="106">
        <v>33</v>
      </c>
      <c r="B41" s="98">
        <v>214</v>
      </c>
      <c r="C41" s="98" t="s">
        <v>274</v>
      </c>
      <c r="D41" s="98" t="s">
        <v>4</v>
      </c>
      <c r="E41" s="98" t="s">
        <v>189</v>
      </c>
      <c r="F41" s="98" t="s">
        <v>83</v>
      </c>
      <c r="G41" s="98">
        <v>6</v>
      </c>
      <c r="H41" s="99">
        <v>0.0009207175925925927</v>
      </c>
      <c r="I41" s="99">
        <v>0.0013362268518518521</v>
      </c>
      <c r="J41" s="99">
        <v>0.0013292824074074073</v>
      </c>
      <c r="K41" s="99">
        <v>0.0013883101851851851</v>
      </c>
      <c r="L41" s="99">
        <v>0.0014809027777777778</v>
      </c>
      <c r="M41" s="99">
        <v>0.001433449074074074</v>
      </c>
      <c r="N41" s="98"/>
      <c r="O41" s="98"/>
      <c r="P41" s="99">
        <v>0.007888888888888888</v>
      </c>
      <c r="Q41" s="107">
        <f>IF(B41="-","-",IF(NOT(R41="L")=TRUE,"-",100-COUNTIF($R$9:R41,"L")+1))</f>
        <v>77</v>
      </c>
      <c r="R41" s="44" t="str">
        <f aca="true" t="shared" si="1" ref="R41:R60">IF(D41="-","-",IF(D41="Private Member",IF(COUNTIF($U$6:$U$59,C41)=1,"L","NL"),IF(COUNTIF($T$6:$T$59,D41)=1,"L","NL")))</f>
        <v>L</v>
      </c>
      <c r="S41" s="46"/>
      <c r="T41" s="46" t="s">
        <v>33</v>
      </c>
      <c r="U41"/>
      <c r="Y41" s="46"/>
    </row>
    <row r="42" spans="1:25" ht="13.5" customHeight="1">
      <c r="A42" s="106">
        <v>34</v>
      </c>
      <c r="B42" s="98">
        <v>229</v>
      </c>
      <c r="C42" s="98" t="s">
        <v>121</v>
      </c>
      <c r="D42" s="98" t="s">
        <v>122</v>
      </c>
      <c r="E42" s="98" t="s">
        <v>189</v>
      </c>
      <c r="F42" s="98" t="s">
        <v>83</v>
      </c>
      <c r="G42" s="98">
        <v>6</v>
      </c>
      <c r="H42" s="99">
        <v>0.0007135416666666667</v>
      </c>
      <c r="I42" s="99">
        <v>0.0011452546296296295</v>
      </c>
      <c r="J42" s="99">
        <v>0.0011811342592592592</v>
      </c>
      <c r="K42" s="99">
        <v>0.0012309027777777778</v>
      </c>
      <c r="L42" s="99">
        <v>0.0011695601851851852</v>
      </c>
      <c r="M42" s="99">
        <v>0.002544560185185185</v>
      </c>
      <c r="N42" s="98"/>
      <c r="O42" s="98"/>
      <c r="P42" s="99">
        <v>0.007984953703703704</v>
      </c>
      <c r="Q42" s="107">
        <f>IF(B42="-","-",IF(NOT(R42="L")=TRUE,"-",100-COUNTIF($R$9:R42,"L")+1))</f>
        <v>76</v>
      </c>
      <c r="R42" s="44" t="str">
        <f t="shared" si="1"/>
        <v>L</v>
      </c>
      <c r="S42" s="46"/>
      <c r="T42" s="46" t="s">
        <v>31</v>
      </c>
      <c r="U42"/>
      <c r="Y42" s="46"/>
    </row>
    <row r="43" spans="1:25" ht="13.5" customHeight="1">
      <c r="A43" s="106">
        <v>35</v>
      </c>
      <c r="B43" s="98">
        <v>247</v>
      </c>
      <c r="C43" s="98" t="s">
        <v>219</v>
      </c>
      <c r="D43" s="98" t="s">
        <v>25</v>
      </c>
      <c r="E43" s="98" t="s">
        <v>194</v>
      </c>
      <c r="F43" s="98" t="s">
        <v>114</v>
      </c>
      <c r="G43" s="98">
        <v>5</v>
      </c>
      <c r="H43" s="99">
        <v>0.000882523148148148</v>
      </c>
      <c r="I43" s="99">
        <v>0.001363425925925926</v>
      </c>
      <c r="J43" s="99">
        <v>0.0015636574074074075</v>
      </c>
      <c r="K43" s="99">
        <v>0.001416087962962963</v>
      </c>
      <c r="L43" s="99">
        <v>0.0013993055555555555</v>
      </c>
      <c r="M43" s="98"/>
      <c r="N43" s="98"/>
      <c r="O43" s="98"/>
      <c r="P43" s="99">
        <v>0.006624999999999999</v>
      </c>
      <c r="Q43" s="107">
        <f>IF(B43="-","-",IF(NOT(R43="L")=TRUE,"-",100-COUNTIF($R$9:R43,"L")+1))</f>
        <v>75</v>
      </c>
      <c r="R43" s="44" t="str">
        <f t="shared" si="1"/>
        <v>L</v>
      </c>
      <c r="S43" s="46"/>
      <c r="T43" s="46" t="s">
        <v>40</v>
      </c>
      <c r="U43"/>
      <c r="Y43" s="46"/>
    </row>
    <row r="44" spans="1:25" ht="13.5" customHeight="1">
      <c r="A44" s="106">
        <v>36</v>
      </c>
      <c r="B44" s="98">
        <v>211</v>
      </c>
      <c r="C44" s="98" t="s">
        <v>112</v>
      </c>
      <c r="D44" s="98" t="s">
        <v>54</v>
      </c>
      <c r="E44" s="98" t="s">
        <v>189</v>
      </c>
      <c r="F44" s="98" t="s">
        <v>83</v>
      </c>
      <c r="G44" s="98">
        <v>5</v>
      </c>
      <c r="H44" s="99">
        <v>0.0008443287037037038</v>
      </c>
      <c r="I44" s="99">
        <v>0.001439236111111111</v>
      </c>
      <c r="J44" s="99">
        <v>0.0014340277777777778</v>
      </c>
      <c r="K44" s="99">
        <v>0.0013582175925925925</v>
      </c>
      <c r="L44" s="99">
        <v>0.001560185185185185</v>
      </c>
      <c r="M44" s="98"/>
      <c r="N44" s="98"/>
      <c r="O44" s="98"/>
      <c r="P44" s="99">
        <v>0.006635995370370371</v>
      </c>
      <c r="Q44" s="107">
        <f>IF(B44="-","-",IF(NOT(R44="L")=TRUE,"-",100-COUNTIF($R$9:R44,"L")+1))</f>
        <v>74</v>
      </c>
      <c r="R44" s="44" t="str">
        <f t="shared" si="1"/>
        <v>L</v>
      </c>
      <c r="S44" s="46"/>
      <c r="T44" s="46" t="s">
        <v>39</v>
      </c>
      <c r="U44"/>
      <c r="Y44" s="46"/>
    </row>
    <row r="45" spans="1:25" ht="13.5" customHeight="1">
      <c r="A45" s="106">
        <v>37</v>
      </c>
      <c r="B45" s="98">
        <v>240</v>
      </c>
      <c r="C45" s="98" t="s">
        <v>275</v>
      </c>
      <c r="D45" s="98" t="s">
        <v>85</v>
      </c>
      <c r="E45" s="98" t="s">
        <v>189</v>
      </c>
      <c r="F45" s="98" t="s">
        <v>83</v>
      </c>
      <c r="G45" s="98">
        <v>5</v>
      </c>
      <c r="H45" s="99">
        <v>0.0009438657407407408</v>
      </c>
      <c r="I45" s="99">
        <v>0.001488425925925926</v>
      </c>
      <c r="J45" s="99">
        <v>0.0014693287037037036</v>
      </c>
      <c r="K45" s="99">
        <v>0.0014149305555555556</v>
      </c>
      <c r="L45" s="99">
        <v>0.0014386574074074076</v>
      </c>
      <c r="M45" s="98"/>
      <c r="N45" s="98"/>
      <c r="O45" s="98"/>
      <c r="P45" s="99">
        <v>0.006755208333333333</v>
      </c>
      <c r="Q45" s="107" t="str">
        <f>IF(B45="-","-",IF(NOT(R45="L")=TRUE,"-",100-COUNTIF($R$9:R45,"L")+1))</f>
        <v>-</v>
      </c>
      <c r="R45" s="44" t="str">
        <f t="shared" si="1"/>
        <v>NL</v>
      </c>
      <c r="S45" s="46"/>
      <c r="T45" s="46" t="s">
        <v>41</v>
      </c>
      <c r="U45"/>
      <c r="Y45" s="46"/>
    </row>
    <row r="46" spans="1:25" ht="13.5" customHeight="1">
      <c r="A46" s="106">
        <v>38</v>
      </c>
      <c r="B46" s="98">
        <v>203</v>
      </c>
      <c r="C46" s="98" t="s">
        <v>158</v>
      </c>
      <c r="D46" s="98" t="s">
        <v>54</v>
      </c>
      <c r="E46" s="98" t="s">
        <v>189</v>
      </c>
      <c r="F46" s="98" t="s">
        <v>83</v>
      </c>
      <c r="G46" s="98">
        <v>5</v>
      </c>
      <c r="H46" s="99">
        <v>0.0011822916666666668</v>
      </c>
      <c r="I46" s="99">
        <v>0.0013819444444444443</v>
      </c>
      <c r="J46" s="99">
        <v>0.0014803240740740742</v>
      </c>
      <c r="K46" s="99">
        <v>0.001339699074074074</v>
      </c>
      <c r="L46" s="99">
        <v>0.0014427083333333334</v>
      </c>
      <c r="M46" s="98"/>
      <c r="N46" s="98"/>
      <c r="O46" s="98"/>
      <c r="P46" s="99">
        <v>0.006826967592592592</v>
      </c>
      <c r="Q46" s="107">
        <f>IF(B46="-","-",IF(NOT(R46="L")=TRUE,"-",100-COUNTIF($R$9:R46,"L")+1))</f>
        <v>73</v>
      </c>
      <c r="R46" s="44" t="str">
        <f t="shared" si="1"/>
        <v>L</v>
      </c>
      <c r="S46" s="46"/>
      <c r="T46" s="46" t="s">
        <v>72</v>
      </c>
      <c r="U46"/>
      <c r="Y46" s="46"/>
    </row>
    <row r="47" spans="1:25" ht="13.5" customHeight="1">
      <c r="A47" s="106">
        <v>39</v>
      </c>
      <c r="B47" s="98">
        <v>209</v>
      </c>
      <c r="C47" s="98" t="s">
        <v>125</v>
      </c>
      <c r="D47" s="98" t="s">
        <v>54</v>
      </c>
      <c r="E47" s="98" t="s">
        <v>194</v>
      </c>
      <c r="F47" s="98" t="s">
        <v>114</v>
      </c>
      <c r="G47" s="98">
        <v>5</v>
      </c>
      <c r="H47" s="99">
        <v>0.0010144675925925926</v>
      </c>
      <c r="I47" s="99">
        <v>0.001399884259259259</v>
      </c>
      <c r="J47" s="99">
        <v>0.0015081018518518518</v>
      </c>
      <c r="K47" s="99">
        <v>0.0014745370370370372</v>
      </c>
      <c r="L47" s="99">
        <v>0.0014415509259259258</v>
      </c>
      <c r="M47" s="98"/>
      <c r="N47" s="98"/>
      <c r="O47" s="98"/>
      <c r="P47" s="99">
        <v>0.006838541666666666</v>
      </c>
      <c r="Q47" s="107">
        <f>IF(B47="-","-",IF(NOT(R47="L")=TRUE,"-",100-COUNTIF($R$9:R47,"L")+1))</f>
        <v>72</v>
      </c>
      <c r="R47" s="44" t="str">
        <f t="shared" si="1"/>
        <v>L</v>
      </c>
      <c r="S47" s="46"/>
      <c r="T47" s="46" t="s">
        <v>25</v>
      </c>
      <c r="U47"/>
      <c r="Y47" s="46"/>
    </row>
    <row r="48" spans="1:25" ht="13.5" customHeight="1">
      <c r="A48" s="106">
        <v>40</v>
      </c>
      <c r="B48" s="98">
        <v>252</v>
      </c>
      <c r="C48" s="98" t="s">
        <v>276</v>
      </c>
      <c r="D48" s="98" t="s">
        <v>85</v>
      </c>
      <c r="E48" s="98" t="s">
        <v>189</v>
      </c>
      <c r="F48" s="98" t="s">
        <v>83</v>
      </c>
      <c r="G48" s="98">
        <v>5</v>
      </c>
      <c r="H48" s="99">
        <v>0.0010260416666666666</v>
      </c>
      <c r="I48" s="99">
        <v>0.00159375</v>
      </c>
      <c r="J48" s="99">
        <v>0.0014965277777777778</v>
      </c>
      <c r="K48" s="99">
        <v>0.0015908564814814815</v>
      </c>
      <c r="L48" s="99">
        <v>0.001632523148148148</v>
      </c>
      <c r="M48" s="98"/>
      <c r="N48" s="98"/>
      <c r="O48" s="98"/>
      <c r="P48" s="99">
        <v>0.007339699074074074</v>
      </c>
      <c r="Q48" s="107" t="str">
        <f>IF(B48="-","-",IF(NOT(R48="L")=TRUE,"-",100-COUNTIF($R$9:R48,"L")+1))</f>
        <v>-</v>
      </c>
      <c r="R48" s="44" t="str">
        <f t="shared" si="1"/>
        <v>NL</v>
      </c>
      <c r="S48" s="46"/>
      <c r="T48" s="46" t="s">
        <v>73</v>
      </c>
      <c r="U48"/>
      <c r="Y48" s="46"/>
    </row>
    <row r="49" spans="1:25" ht="13.5" customHeight="1">
      <c r="A49" s="106">
        <v>41</v>
      </c>
      <c r="B49" s="98">
        <v>250</v>
      </c>
      <c r="C49" s="98" t="s">
        <v>123</v>
      </c>
      <c r="D49" s="98" t="s">
        <v>4</v>
      </c>
      <c r="E49" s="98" t="s">
        <v>189</v>
      </c>
      <c r="F49" s="98" t="s">
        <v>83</v>
      </c>
      <c r="G49" s="98">
        <v>5</v>
      </c>
      <c r="H49" s="99">
        <v>0.0011348379629629631</v>
      </c>
      <c r="I49" s="99">
        <v>0.0014571759259259258</v>
      </c>
      <c r="J49" s="99">
        <v>0.0017337962962962964</v>
      </c>
      <c r="K49" s="99">
        <v>0.001616898148148148</v>
      </c>
      <c r="L49" s="99">
        <v>0.0016539351851851854</v>
      </c>
      <c r="M49" s="98"/>
      <c r="N49" s="98"/>
      <c r="O49" s="98"/>
      <c r="P49" s="99">
        <v>0.007596643518518519</v>
      </c>
      <c r="Q49" s="107">
        <f>IF(B49="-","-",IF(NOT(R49="L")=TRUE,"-",100-COUNTIF($R$9:R49,"L")+1))</f>
        <v>71</v>
      </c>
      <c r="R49" s="44" t="str">
        <f t="shared" si="1"/>
        <v>L</v>
      </c>
      <c r="S49" s="46"/>
      <c r="T49" s="46" t="s">
        <v>60</v>
      </c>
      <c r="U49"/>
      <c r="Y49" s="46"/>
    </row>
    <row r="50" spans="1:21" ht="13.5" customHeight="1">
      <c r="A50" s="106">
        <v>42</v>
      </c>
      <c r="B50" s="98">
        <v>215</v>
      </c>
      <c r="C50" s="98" t="s">
        <v>124</v>
      </c>
      <c r="D50" s="98" t="s">
        <v>54</v>
      </c>
      <c r="E50" s="98" t="s">
        <v>189</v>
      </c>
      <c r="F50" s="98" t="s">
        <v>83</v>
      </c>
      <c r="G50" s="98">
        <v>5</v>
      </c>
      <c r="H50" s="99">
        <v>0.0013425925925925925</v>
      </c>
      <c r="I50" s="99">
        <v>0.0016076388888888887</v>
      </c>
      <c r="J50" s="99">
        <v>0.0017042824074074072</v>
      </c>
      <c r="K50" s="99">
        <v>0.0016383101851851854</v>
      </c>
      <c r="L50" s="99">
        <v>0.001557291666666667</v>
      </c>
      <c r="M50" s="98"/>
      <c r="N50" s="98"/>
      <c r="O50" s="98"/>
      <c r="P50" s="99">
        <v>0.00785011574074074</v>
      </c>
      <c r="Q50" s="107">
        <f>IF(B50="-","-",IF(NOT(R50="L")=TRUE,"-",100-COUNTIF($R$9:R50,"L")+1))</f>
        <v>70</v>
      </c>
      <c r="R50" s="44" t="str">
        <f t="shared" si="1"/>
        <v>L</v>
      </c>
      <c r="T50" s="46" t="s">
        <v>58</v>
      </c>
      <c r="U50"/>
    </row>
    <row r="51" spans="1:21" ht="13.5" customHeight="1">
      <c r="A51" s="106">
        <v>43</v>
      </c>
      <c r="B51" s="98">
        <v>219</v>
      </c>
      <c r="C51" s="98" t="s">
        <v>167</v>
      </c>
      <c r="D51" s="98" t="s">
        <v>54</v>
      </c>
      <c r="E51" s="98" t="s">
        <v>189</v>
      </c>
      <c r="F51" s="98" t="s">
        <v>83</v>
      </c>
      <c r="G51" s="98">
        <v>5</v>
      </c>
      <c r="H51" s="99">
        <v>0.001417824074074074</v>
      </c>
      <c r="I51" s="99">
        <v>0.0017146990740740742</v>
      </c>
      <c r="J51" s="99">
        <v>0.001726273148148148</v>
      </c>
      <c r="K51" s="99">
        <v>0.0016585648148148148</v>
      </c>
      <c r="L51" s="99">
        <v>0.001785300925925926</v>
      </c>
      <c r="M51" s="98"/>
      <c r="N51" s="98"/>
      <c r="O51" s="98"/>
      <c r="P51" s="99">
        <v>0.008302662037037037</v>
      </c>
      <c r="Q51" s="107">
        <f>IF(B51="-","-",IF(NOT(R51="L")=TRUE,"-",100-COUNTIF($R$9:R51,"L")+1))</f>
        <v>69</v>
      </c>
      <c r="R51" s="44" t="str">
        <f t="shared" si="1"/>
        <v>L</v>
      </c>
      <c r="T51" s="46" t="s">
        <v>77</v>
      </c>
      <c r="U51"/>
    </row>
    <row r="52" spans="1:20" ht="13.5" customHeight="1">
      <c r="A52" s="106">
        <v>44</v>
      </c>
      <c r="B52" s="98">
        <v>235</v>
      </c>
      <c r="C52" s="98" t="s">
        <v>251</v>
      </c>
      <c r="D52" s="98" t="s">
        <v>85</v>
      </c>
      <c r="E52" s="98" t="s">
        <v>189</v>
      </c>
      <c r="F52" s="98" t="s">
        <v>83</v>
      </c>
      <c r="G52" s="98">
        <v>4</v>
      </c>
      <c r="H52" s="99">
        <v>0.0012881944444444445</v>
      </c>
      <c r="I52" s="99">
        <v>0.0017546296296296296</v>
      </c>
      <c r="J52" s="99">
        <v>0.0017789351851851853</v>
      </c>
      <c r="K52" s="99">
        <v>0.0019137731481481482</v>
      </c>
      <c r="L52" s="98"/>
      <c r="M52" s="98"/>
      <c r="N52" s="98"/>
      <c r="O52" s="98"/>
      <c r="P52" s="99">
        <v>0.006735532407407408</v>
      </c>
      <c r="Q52" s="107" t="str">
        <f>IF(B52="-","-",IF(NOT(R52="L")=TRUE,"-",100-COUNTIF($R$9:R52,"L")+1))</f>
        <v>-</v>
      </c>
      <c r="R52" s="44" t="str">
        <f t="shared" si="1"/>
        <v>NL</v>
      </c>
      <c r="T52" s="46" t="s">
        <v>62</v>
      </c>
    </row>
    <row r="53" spans="1:20" ht="13.5" customHeight="1">
      <c r="A53" s="106">
        <v>45</v>
      </c>
      <c r="B53" s="98">
        <v>246</v>
      </c>
      <c r="C53" s="98" t="s">
        <v>230</v>
      </c>
      <c r="D53" s="98" t="s">
        <v>54</v>
      </c>
      <c r="E53" s="98" t="s">
        <v>189</v>
      </c>
      <c r="F53" s="98" t="s">
        <v>83</v>
      </c>
      <c r="G53" s="98">
        <v>4</v>
      </c>
      <c r="H53" s="99">
        <v>0.0013802083333333333</v>
      </c>
      <c r="I53" s="99">
        <v>0.0021591435185185186</v>
      </c>
      <c r="J53" s="99">
        <v>0.0017037037037037036</v>
      </c>
      <c r="K53" s="99">
        <v>0.0018391203703703703</v>
      </c>
      <c r="L53" s="98"/>
      <c r="M53" s="98"/>
      <c r="N53" s="98"/>
      <c r="O53" s="98"/>
      <c r="P53" s="99">
        <v>0.007082175925925927</v>
      </c>
      <c r="Q53" s="107">
        <f>IF(B53="-","-",IF(NOT(R53="L")=TRUE,"-",100-COUNTIF($R$9:R53,"L")+1))</f>
        <v>68</v>
      </c>
      <c r="R53" s="44" t="str">
        <f t="shared" si="1"/>
        <v>L</v>
      </c>
      <c r="T53" s="44" t="s">
        <v>61</v>
      </c>
    </row>
    <row r="54" spans="1:20" ht="13.5" customHeight="1">
      <c r="A54" s="106">
        <v>46</v>
      </c>
      <c r="B54" s="98">
        <v>245</v>
      </c>
      <c r="C54" s="98" t="s">
        <v>132</v>
      </c>
      <c r="D54" s="98" t="s">
        <v>54</v>
      </c>
      <c r="E54" s="98" t="s">
        <v>189</v>
      </c>
      <c r="F54" s="98" t="s">
        <v>83</v>
      </c>
      <c r="G54" s="98">
        <v>4</v>
      </c>
      <c r="H54" s="99">
        <v>0.001828125</v>
      </c>
      <c r="I54" s="99">
        <v>0.0024942129629629633</v>
      </c>
      <c r="J54" s="99">
        <v>0.0020625</v>
      </c>
      <c r="K54" s="99">
        <v>0.001982638888888889</v>
      </c>
      <c r="L54" s="98"/>
      <c r="M54" s="98"/>
      <c r="N54" s="98"/>
      <c r="O54" s="98"/>
      <c r="P54" s="99">
        <v>0.008367476851851852</v>
      </c>
      <c r="Q54" s="107">
        <f>IF(B54="-","-",IF(NOT(R54="L")=TRUE,"-",100-COUNTIF($R$9:R54,"L")+1))</f>
        <v>67</v>
      </c>
      <c r="R54" s="44" t="str">
        <f t="shared" si="1"/>
        <v>L</v>
      </c>
      <c r="T54" s="90" t="s">
        <v>122</v>
      </c>
    </row>
    <row r="55" spans="1:18" ht="13.5" customHeight="1">
      <c r="A55" s="106">
        <v>47</v>
      </c>
      <c r="B55" s="98">
        <v>225</v>
      </c>
      <c r="C55" s="98" t="s">
        <v>277</v>
      </c>
      <c r="D55" s="98" t="s">
        <v>85</v>
      </c>
      <c r="E55" s="98" t="s">
        <v>194</v>
      </c>
      <c r="F55" s="98" t="s">
        <v>114</v>
      </c>
      <c r="G55" s="98">
        <v>3</v>
      </c>
      <c r="H55" s="99">
        <v>0.001579861111111111</v>
      </c>
      <c r="I55" s="99">
        <v>0.0027974537037037035</v>
      </c>
      <c r="J55" s="99">
        <v>0.0022511574074074074</v>
      </c>
      <c r="K55" s="98"/>
      <c r="L55" s="98"/>
      <c r="M55" s="98"/>
      <c r="N55" s="98"/>
      <c r="O55" s="98"/>
      <c r="P55" s="99">
        <v>0.006628472222222222</v>
      </c>
      <c r="Q55" s="107" t="str">
        <f>IF(B55="-","-",IF(NOT(R55="L")=TRUE,"-",100-COUNTIF($R$9:R55,"L")+1))</f>
        <v>-</v>
      </c>
      <c r="R55" s="44" t="str">
        <f t="shared" si="1"/>
        <v>NL</v>
      </c>
    </row>
    <row r="56" spans="1:18" ht="13.5" customHeight="1">
      <c r="A56" s="106">
        <v>48</v>
      </c>
      <c r="B56" s="98">
        <v>221</v>
      </c>
      <c r="C56" s="98" t="s">
        <v>215</v>
      </c>
      <c r="D56" s="98" t="s">
        <v>60</v>
      </c>
      <c r="E56" s="98" t="s">
        <v>194</v>
      </c>
      <c r="F56" s="98" t="s">
        <v>114</v>
      </c>
      <c r="G56" s="98">
        <v>3</v>
      </c>
      <c r="H56" s="99">
        <v>0.00184375</v>
      </c>
      <c r="I56" s="99">
        <v>0.0024045138888888888</v>
      </c>
      <c r="J56" s="99">
        <v>0.0023964120370370367</v>
      </c>
      <c r="K56" s="98"/>
      <c r="L56" s="98"/>
      <c r="M56" s="98"/>
      <c r="N56" s="98"/>
      <c r="O56" s="98"/>
      <c r="P56" s="99">
        <v>0.006644675925925925</v>
      </c>
      <c r="Q56" s="107">
        <f>IF(B56="-","-",IF(NOT(R56="L")=TRUE,"-",100-COUNTIF($R$9:R56,"L")+1))</f>
        <v>66</v>
      </c>
      <c r="R56" s="44" t="str">
        <f t="shared" si="1"/>
        <v>L</v>
      </c>
    </row>
    <row r="57" spans="1:18" ht="13.5" customHeight="1">
      <c r="A57" s="106">
        <v>49</v>
      </c>
      <c r="B57" s="98">
        <v>231</v>
      </c>
      <c r="C57" s="98" t="s">
        <v>206</v>
      </c>
      <c r="D57" s="98" t="s">
        <v>85</v>
      </c>
      <c r="E57" s="98" t="s">
        <v>194</v>
      </c>
      <c r="F57" s="98" t="s">
        <v>114</v>
      </c>
      <c r="G57" s="98">
        <v>3</v>
      </c>
      <c r="H57" s="99">
        <v>0.001754050925925926</v>
      </c>
      <c r="I57" s="99">
        <v>0.0022216435185185186</v>
      </c>
      <c r="J57" s="99">
        <v>0.0028697916666666668</v>
      </c>
      <c r="K57" s="98"/>
      <c r="L57" s="98"/>
      <c r="M57" s="98"/>
      <c r="N57" s="98"/>
      <c r="O57" s="98"/>
      <c r="P57" s="99">
        <v>0.006845486111111111</v>
      </c>
      <c r="Q57" s="107" t="str">
        <f>IF(B57="-","-",IF(NOT(R57="L")=TRUE,"-",100-COUNTIF($R$9:R57,"L")+1))</f>
        <v>-</v>
      </c>
      <c r="R57" s="44" t="str">
        <f t="shared" si="1"/>
        <v>NL</v>
      </c>
    </row>
    <row r="58" spans="1:18" ht="13.5" customHeight="1">
      <c r="A58" s="106">
        <v>50</v>
      </c>
      <c r="B58" s="98">
        <v>241</v>
      </c>
      <c r="C58" s="98" t="s">
        <v>278</v>
      </c>
      <c r="D58" s="77" t="s">
        <v>61</v>
      </c>
      <c r="E58" s="98" t="s">
        <v>194</v>
      </c>
      <c r="F58" s="98" t="s">
        <v>114</v>
      </c>
      <c r="G58" s="98">
        <v>3</v>
      </c>
      <c r="H58" s="99">
        <v>0.001973958333333333</v>
      </c>
      <c r="I58" s="99">
        <v>0.002480324074074074</v>
      </c>
      <c r="J58" s="99">
        <v>0.0024444444444444444</v>
      </c>
      <c r="K58" s="98"/>
      <c r="L58" s="98"/>
      <c r="M58" s="98"/>
      <c r="N58" s="98"/>
      <c r="O58" s="98"/>
      <c r="P58" s="99">
        <v>0.006898726851851851</v>
      </c>
      <c r="Q58" s="107">
        <f>IF(B58="-","-",IF(NOT(R58="L")=TRUE,"-",100-COUNTIF($R$9:R58,"L")+1))</f>
        <v>65</v>
      </c>
      <c r="R58" s="44" t="str">
        <f t="shared" si="1"/>
        <v>L</v>
      </c>
    </row>
    <row r="59" spans="1:18" ht="13.5" customHeight="1">
      <c r="A59" s="106">
        <v>51</v>
      </c>
      <c r="B59" s="98">
        <v>244</v>
      </c>
      <c r="C59" s="98" t="s">
        <v>108</v>
      </c>
      <c r="D59" s="98" t="s">
        <v>54</v>
      </c>
      <c r="E59" s="98" t="s">
        <v>189</v>
      </c>
      <c r="F59" s="98" t="s">
        <v>83</v>
      </c>
      <c r="G59" s="98">
        <v>4</v>
      </c>
      <c r="H59" s="99">
        <v>0.0007905092592592594</v>
      </c>
      <c r="I59" s="99">
        <v>0.0011383101851851851</v>
      </c>
      <c r="J59" s="99">
        <v>0.0011464120370370371</v>
      </c>
      <c r="K59" s="99">
        <v>0.0010989583333333333</v>
      </c>
      <c r="L59" s="98"/>
      <c r="M59" s="98"/>
      <c r="N59" s="98"/>
      <c r="O59" s="98"/>
      <c r="P59" s="99" t="s">
        <v>137</v>
      </c>
      <c r="Q59" s="107">
        <f>IF(B59="-","-",IF(NOT(R59="L")=TRUE,"-",100-COUNTIF($R$9:R59,"L")+1))</f>
        <v>64</v>
      </c>
      <c r="R59" s="44" t="str">
        <f t="shared" si="1"/>
        <v>L</v>
      </c>
    </row>
    <row r="60" spans="1:18" s="44" customFormat="1" ht="13.5" customHeight="1" thickBot="1">
      <c r="A60" s="108"/>
      <c r="B60" s="109"/>
      <c r="C60" s="109"/>
      <c r="D60" s="109"/>
      <c r="E60" s="109"/>
      <c r="F60" s="109"/>
      <c r="G60" s="109"/>
      <c r="H60" s="110"/>
      <c r="I60" s="109"/>
      <c r="J60" s="109"/>
      <c r="K60" s="109"/>
      <c r="L60" s="109"/>
      <c r="M60" s="109"/>
      <c r="N60" s="109"/>
      <c r="O60" s="109"/>
      <c r="P60" s="109"/>
      <c r="Q60" s="111" t="str">
        <f>IF(B60="-","-",IF(NOT(R60="L")=TRUE,"-",100-COUNTIF($R$9:R60,"L")+1))</f>
        <v>-</v>
      </c>
      <c r="R60" s="44" t="str">
        <f t="shared" si="1"/>
        <v>NL</v>
      </c>
    </row>
  </sheetData>
  <sheetProtection/>
  <mergeCells count="6">
    <mergeCell ref="A1:R1"/>
    <mergeCell ref="A2:R2"/>
    <mergeCell ref="A3:R3"/>
    <mergeCell ref="A4:R4"/>
    <mergeCell ref="A5:R5"/>
    <mergeCell ref="A6:R6"/>
  </mergeCells>
  <dataValidations count="1">
    <dataValidation allowBlank="1" showInputMessage="1" showErrorMessage="1" prompt="Enter the names of all Private Members, for all categories of rider." sqref="U8"/>
  </dataValidations>
  <hyperlinks>
    <hyperlink ref="V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60"/>
  <sheetViews>
    <sheetView zoomScale="125" zoomScaleNormal="125" zoomScalePageLayoutView="0" workbookViewId="0" topLeftCell="A1">
      <selection activeCell="C25" sqref="C25"/>
    </sheetView>
  </sheetViews>
  <sheetFormatPr defaultColWidth="9.140625" defaultRowHeight="12.75"/>
  <cols>
    <col min="1" max="1" width="6.00390625" style="44" bestFit="1" customWidth="1"/>
    <col min="2" max="2" width="5.421875" style="44" bestFit="1" customWidth="1"/>
    <col min="3" max="3" width="24.7109375" style="44" customWidth="1"/>
    <col min="4" max="4" width="20.28125" style="44" bestFit="1" customWidth="1"/>
    <col min="5" max="5" width="11.421875" style="44" customWidth="1"/>
    <col min="6" max="6" width="4.140625" style="44" bestFit="1" customWidth="1"/>
    <col min="7" max="7" width="9.28125" style="45" bestFit="1" customWidth="1"/>
    <col min="8" max="12" width="8.7109375" style="44" customWidth="1"/>
    <col min="13" max="13" width="11.421875" style="45" customWidth="1"/>
    <col min="14" max="15" width="8.8515625" style="44" hidden="1" customWidth="1"/>
    <col min="16" max="16" width="22.421875" style="44" hidden="1" customWidth="1"/>
    <col min="17" max="17" width="30.8515625" style="44" hidden="1" customWidth="1"/>
    <col min="18" max="18" width="15.28125" style="44" customWidth="1"/>
    <col min="19" max="19" width="17.421875" style="44" bestFit="1" customWidth="1"/>
    <col min="20" max="23" width="9.140625" style="44" customWidth="1"/>
  </cols>
  <sheetData>
    <row r="1" spans="1:18" ht="22.5">
      <c r="A1" s="206" t="s">
        <v>281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R1" s="81" t="s">
        <v>37</v>
      </c>
    </row>
    <row r="2" spans="1:14" ht="19.5">
      <c r="A2" s="207" t="s">
        <v>282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4" ht="15.75">
      <c r="A3" s="208" t="s">
        <v>30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</row>
    <row r="4" spans="1:14" ht="15.75">
      <c r="A4" s="209">
        <v>42322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</row>
    <row r="5" spans="1:14" ht="15.75">
      <c r="A5" s="208" t="s">
        <v>80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</row>
    <row r="6" spans="1:14" ht="13.5" thickBot="1">
      <c r="A6" s="212" t="s">
        <v>79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</row>
    <row r="7" spans="1:13" ht="12.75">
      <c r="A7" s="51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49" t="s">
        <v>1</v>
      </c>
    </row>
    <row r="8" spans="1:21" ht="16.5" thickBot="1">
      <c r="A8" s="65" t="s">
        <v>7</v>
      </c>
      <c r="B8" s="66" t="s">
        <v>64</v>
      </c>
      <c r="C8" s="66" t="s">
        <v>75</v>
      </c>
      <c r="D8" s="66" t="s">
        <v>2</v>
      </c>
      <c r="E8" s="66" t="s">
        <v>65</v>
      </c>
      <c r="F8" s="66" t="s">
        <v>66</v>
      </c>
      <c r="G8" s="66" t="s">
        <v>67</v>
      </c>
      <c r="H8" s="66" t="s">
        <v>69</v>
      </c>
      <c r="I8" s="66" t="s">
        <v>70</v>
      </c>
      <c r="J8" s="66" t="s">
        <v>144</v>
      </c>
      <c r="K8" s="66" t="s">
        <v>145</v>
      </c>
      <c r="L8" s="66" t="s">
        <v>71</v>
      </c>
      <c r="M8" s="48" t="s">
        <v>3</v>
      </c>
      <c r="N8" s="44" t="s">
        <v>43</v>
      </c>
      <c r="O8" s="46"/>
      <c r="P8" s="83" t="s">
        <v>44</v>
      </c>
      <c r="Q8" s="84" t="s">
        <v>45</v>
      </c>
      <c r="R8" s="46"/>
      <c r="S8" s="46"/>
      <c r="T8" s="46"/>
      <c r="U8" s="46"/>
    </row>
    <row r="9" spans="1:21" ht="13.5" customHeight="1" thickTop="1">
      <c r="A9" s="102">
        <v>1</v>
      </c>
      <c r="B9" s="98">
        <v>212</v>
      </c>
      <c r="C9" s="98" t="s">
        <v>84</v>
      </c>
      <c r="D9" s="98" t="s">
        <v>54</v>
      </c>
      <c r="E9" s="98" t="s">
        <v>189</v>
      </c>
      <c r="F9" s="98" t="s">
        <v>83</v>
      </c>
      <c r="G9" s="98">
        <v>4</v>
      </c>
      <c r="H9" s="99">
        <v>0.0012210648148148148</v>
      </c>
      <c r="I9" s="99">
        <v>0.0014519675925925926</v>
      </c>
      <c r="J9" s="99">
        <v>0.0014427083333333334</v>
      </c>
      <c r="K9" s="99">
        <v>0.001425925925925926</v>
      </c>
      <c r="L9" s="99">
        <v>0.005541666666666667</v>
      </c>
      <c r="M9" s="105">
        <f>IF(B9="-","-",IF(NOT(N9="L")=TRUE,"-",100-COUNTIF($N$9:N9,"L")+1))</f>
        <v>100</v>
      </c>
      <c r="N9" s="44" t="str">
        <f aca="true" t="shared" si="0" ref="N9:N60">IF(D9="-","-",IF(D9="Private Member",IF(COUNTIF($Q$6:$Q$59,C9)=1,"L","NL"),IF(COUNTIF($P$6:$P$59,D9)=1,"L","NL")))</f>
        <v>L</v>
      </c>
      <c r="O9" s="46"/>
      <c r="P9" s="89" t="s">
        <v>170</v>
      </c>
      <c r="Q9" s="88" t="s">
        <v>171</v>
      </c>
      <c r="U9" s="46"/>
    </row>
    <row r="10" spans="1:21" ht="13.5" customHeight="1">
      <c r="A10" s="106">
        <v>2</v>
      </c>
      <c r="B10" s="98">
        <v>202</v>
      </c>
      <c r="C10" s="98" t="s">
        <v>81</v>
      </c>
      <c r="D10" s="98" t="s">
        <v>54</v>
      </c>
      <c r="E10" s="98" t="s">
        <v>189</v>
      </c>
      <c r="F10" s="98" t="s">
        <v>83</v>
      </c>
      <c r="G10" s="98">
        <v>4</v>
      </c>
      <c r="H10" s="99">
        <v>0.0012054398148148148</v>
      </c>
      <c r="I10" s="99">
        <v>0.0014704861111111114</v>
      </c>
      <c r="J10" s="99">
        <v>0.0014363425925925926</v>
      </c>
      <c r="K10" s="99">
        <v>0.0015300925925925924</v>
      </c>
      <c r="L10" s="99">
        <v>0.005642361111111111</v>
      </c>
      <c r="M10" s="107">
        <f>IF(B10="-","-",IF(NOT(N10="L")=TRUE,"-",100-COUNTIF($N$9:N10,"L")+1))</f>
        <v>99</v>
      </c>
      <c r="N10" s="44" t="str">
        <f t="shared" si="0"/>
        <v>L</v>
      </c>
      <c r="O10" s="46"/>
      <c r="P10" s="89" t="s">
        <v>4</v>
      </c>
      <c r="Q10" s="88" t="s">
        <v>172</v>
      </c>
      <c r="U10" s="46"/>
    </row>
    <row r="11" spans="1:21" ht="13.5" customHeight="1">
      <c r="A11" s="106">
        <v>3</v>
      </c>
      <c r="B11" s="98">
        <v>217</v>
      </c>
      <c r="C11" s="98" t="s">
        <v>213</v>
      </c>
      <c r="D11" s="98" t="s">
        <v>190</v>
      </c>
      <c r="E11" s="98" t="s">
        <v>189</v>
      </c>
      <c r="F11" s="98" t="s">
        <v>83</v>
      </c>
      <c r="G11" s="98">
        <v>4</v>
      </c>
      <c r="H11" s="99">
        <v>0.0011903935185185186</v>
      </c>
      <c r="I11" s="99">
        <v>0.0014826388888888886</v>
      </c>
      <c r="J11" s="99">
        <v>0.0015081018518518518</v>
      </c>
      <c r="K11" s="99">
        <v>0.001603587962962963</v>
      </c>
      <c r="L11" s="99">
        <v>0.005784722222222222</v>
      </c>
      <c r="M11" s="107" t="str">
        <f>IF(B11="-","-",IF(NOT(N11="L")=TRUE,"-",100-COUNTIF($N$9:N11,"L")+1))</f>
        <v>-</v>
      </c>
      <c r="N11" s="44" t="str">
        <f t="shared" si="0"/>
        <v>NL</v>
      </c>
      <c r="O11" s="46"/>
      <c r="P11" s="89" t="s">
        <v>54</v>
      </c>
      <c r="Q11" s="88" t="s">
        <v>63</v>
      </c>
      <c r="U11" s="46"/>
    </row>
    <row r="12" spans="1:21" ht="13.5" customHeight="1">
      <c r="A12" s="106">
        <v>4</v>
      </c>
      <c r="B12" s="98">
        <v>231</v>
      </c>
      <c r="C12" s="98" t="s">
        <v>89</v>
      </c>
      <c r="D12" s="98" t="s">
        <v>54</v>
      </c>
      <c r="E12" s="98" t="s">
        <v>189</v>
      </c>
      <c r="F12" s="98" t="s">
        <v>83</v>
      </c>
      <c r="G12" s="98">
        <v>4</v>
      </c>
      <c r="H12" s="99">
        <v>0.0012638888888888888</v>
      </c>
      <c r="I12" s="99">
        <v>0.0014913194444444444</v>
      </c>
      <c r="J12" s="99">
        <v>0.0015023148148148148</v>
      </c>
      <c r="K12" s="99">
        <v>0.0015434027777777779</v>
      </c>
      <c r="L12" s="99">
        <v>0.0058009259259259255</v>
      </c>
      <c r="M12" s="107">
        <f>IF(B12="-","-",IF(NOT(N12="L")=TRUE,"-",100-COUNTIF($N$9:N12,"L")+1))</f>
        <v>98</v>
      </c>
      <c r="N12" s="44" t="str">
        <f t="shared" si="0"/>
        <v>L</v>
      </c>
      <c r="O12" s="46"/>
      <c r="P12" s="89" t="s">
        <v>56</v>
      </c>
      <c r="Q12" s="88" t="s">
        <v>173</v>
      </c>
      <c r="U12" s="46"/>
    </row>
    <row r="13" spans="1:21" ht="13.5" customHeight="1">
      <c r="A13" s="106">
        <v>5</v>
      </c>
      <c r="B13" s="98">
        <v>238</v>
      </c>
      <c r="C13" s="98" t="s">
        <v>90</v>
      </c>
      <c r="D13" s="98" t="s">
        <v>25</v>
      </c>
      <c r="E13" s="98" t="s">
        <v>189</v>
      </c>
      <c r="F13" s="98" t="s">
        <v>83</v>
      </c>
      <c r="G13" s="98">
        <v>4</v>
      </c>
      <c r="H13" s="99">
        <v>0.0013148148148148147</v>
      </c>
      <c r="I13" s="99">
        <v>0.0014699074074074074</v>
      </c>
      <c r="J13" s="99">
        <v>0.0015491898148148149</v>
      </c>
      <c r="K13" s="99">
        <v>0.001511574074074074</v>
      </c>
      <c r="L13" s="99">
        <v>0.005845486111111111</v>
      </c>
      <c r="M13" s="107">
        <f>IF(B13="-","-",IF(NOT(N13="L")=TRUE,"-",100-COUNTIF($N$9:N13,"L")+1))</f>
        <v>97</v>
      </c>
      <c r="N13" s="44" t="str">
        <f t="shared" si="0"/>
        <v>L</v>
      </c>
      <c r="O13" s="46"/>
      <c r="P13" s="89" t="s">
        <v>174</v>
      </c>
      <c r="Q13" s="88" t="s">
        <v>175</v>
      </c>
      <c r="U13" s="46"/>
    </row>
    <row r="14" spans="1:21" ht="13.5" customHeight="1">
      <c r="A14" s="106">
        <v>6</v>
      </c>
      <c r="B14" s="98">
        <v>209</v>
      </c>
      <c r="C14" s="98" t="s">
        <v>93</v>
      </c>
      <c r="D14" s="98" t="s">
        <v>4</v>
      </c>
      <c r="E14" s="98" t="s">
        <v>189</v>
      </c>
      <c r="F14" s="98" t="s">
        <v>83</v>
      </c>
      <c r="G14" s="98">
        <v>4</v>
      </c>
      <c r="H14" s="99">
        <v>0.0012042824074074074</v>
      </c>
      <c r="I14" s="99">
        <v>0.001568287037037037</v>
      </c>
      <c r="J14" s="99">
        <v>0.0016001157407407407</v>
      </c>
      <c r="K14" s="99">
        <v>0.001565972222222222</v>
      </c>
      <c r="L14" s="99">
        <v>0.005938657407407406</v>
      </c>
      <c r="M14" s="107">
        <f>IF(B14="-","-",IF(NOT(N14="L")=TRUE,"-",100-COUNTIF($N$9:N14,"L")+1))</f>
        <v>96</v>
      </c>
      <c r="N14" s="44" t="str">
        <f t="shared" si="0"/>
        <v>L</v>
      </c>
      <c r="O14" s="46"/>
      <c r="P14" s="89" t="s">
        <v>74</v>
      </c>
      <c r="Q14" s="88" t="s">
        <v>176</v>
      </c>
      <c r="U14" s="46"/>
    </row>
    <row r="15" spans="1:21" ht="13.5" customHeight="1">
      <c r="A15" s="106">
        <v>7</v>
      </c>
      <c r="B15" s="98">
        <v>220</v>
      </c>
      <c r="C15" s="98" t="s">
        <v>94</v>
      </c>
      <c r="D15" s="98" t="s">
        <v>54</v>
      </c>
      <c r="E15" s="98" t="s">
        <v>189</v>
      </c>
      <c r="F15" s="98" t="s">
        <v>83</v>
      </c>
      <c r="G15" s="98">
        <v>4</v>
      </c>
      <c r="H15" s="99">
        <v>0.0014068287037037038</v>
      </c>
      <c r="I15" s="99">
        <v>0.0016556712962962964</v>
      </c>
      <c r="J15" s="99">
        <v>0.001765625</v>
      </c>
      <c r="K15" s="99">
        <v>0.001640625</v>
      </c>
      <c r="L15" s="99">
        <v>0.00646875</v>
      </c>
      <c r="M15" s="107">
        <f>IF(B15="-","-",IF(NOT(N15="L")=TRUE,"-",100-COUNTIF($N$9:N15,"L")+1))</f>
        <v>95</v>
      </c>
      <c r="N15" s="44" t="str">
        <f t="shared" si="0"/>
        <v>L</v>
      </c>
      <c r="O15" s="46"/>
      <c r="P15" s="89" t="s">
        <v>36</v>
      </c>
      <c r="Q15" s="88" t="s">
        <v>177</v>
      </c>
      <c r="U15" s="46"/>
    </row>
    <row r="16" spans="1:21" ht="13.5" customHeight="1">
      <c r="A16" s="106">
        <v>8</v>
      </c>
      <c r="B16" s="98">
        <v>213</v>
      </c>
      <c r="C16" s="98" t="s">
        <v>91</v>
      </c>
      <c r="D16" s="98" t="s">
        <v>4</v>
      </c>
      <c r="E16" s="98" t="s">
        <v>189</v>
      </c>
      <c r="F16" s="98" t="s">
        <v>83</v>
      </c>
      <c r="G16" s="98">
        <v>4</v>
      </c>
      <c r="H16" s="99">
        <v>0.0012395833333333334</v>
      </c>
      <c r="I16" s="99">
        <v>0.0017511574074074072</v>
      </c>
      <c r="J16" s="99">
        <v>0.0018605324074074073</v>
      </c>
      <c r="K16" s="99">
        <v>0.0017065972222222222</v>
      </c>
      <c r="L16" s="99">
        <v>0.00655787037037037</v>
      </c>
      <c r="M16" s="107">
        <f>IF(B16="-","-",IF(NOT(N16="L")=TRUE,"-",100-COUNTIF($N$9:N16,"L")+1))</f>
        <v>94</v>
      </c>
      <c r="N16" s="44" t="str">
        <f t="shared" si="0"/>
        <v>L</v>
      </c>
      <c r="O16" s="46"/>
      <c r="P16" s="89" t="s">
        <v>46</v>
      </c>
      <c r="Q16" s="87"/>
      <c r="U16" s="46"/>
    </row>
    <row r="17" spans="1:21" ht="13.5" customHeight="1">
      <c r="A17" s="106">
        <v>9</v>
      </c>
      <c r="B17" s="98">
        <v>221</v>
      </c>
      <c r="C17" s="98" t="s">
        <v>101</v>
      </c>
      <c r="D17" s="98" t="s">
        <v>30</v>
      </c>
      <c r="E17" s="98" t="s">
        <v>189</v>
      </c>
      <c r="F17" s="98" t="s">
        <v>83</v>
      </c>
      <c r="G17" s="98">
        <v>4</v>
      </c>
      <c r="H17" s="99">
        <v>0.0014450231481481484</v>
      </c>
      <c r="I17" s="99">
        <v>0.0017326388888888888</v>
      </c>
      <c r="J17" s="99">
        <v>0.0017766203703703705</v>
      </c>
      <c r="K17" s="99">
        <v>0.001751736111111111</v>
      </c>
      <c r="L17" s="99">
        <v>0.006706018518518518</v>
      </c>
      <c r="M17" s="107">
        <f>IF(B17="-","-",IF(NOT(N17="L")=TRUE,"-",100-COUNTIF($N$9:N17,"L")+1))</f>
        <v>93</v>
      </c>
      <c r="N17" s="44" t="str">
        <f t="shared" si="0"/>
        <v>L</v>
      </c>
      <c r="O17" s="46"/>
      <c r="P17" s="89" t="s">
        <v>178</v>
      </c>
      <c r="Q17" s="87"/>
      <c r="U17" s="46"/>
    </row>
    <row r="18" spans="1:21" ht="13.5" customHeight="1">
      <c r="A18" s="106">
        <v>10</v>
      </c>
      <c r="B18" s="98">
        <v>241</v>
      </c>
      <c r="C18" s="98" t="s">
        <v>98</v>
      </c>
      <c r="D18" s="98" t="s">
        <v>99</v>
      </c>
      <c r="E18" s="98" t="s">
        <v>189</v>
      </c>
      <c r="F18" s="98" t="s">
        <v>83</v>
      </c>
      <c r="G18" s="98">
        <v>4</v>
      </c>
      <c r="H18" s="99">
        <v>0.0015300925925925924</v>
      </c>
      <c r="I18" s="99">
        <v>0.0017407407407407408</v>
      </c>
      <c r="J18" s="99">
        <v>0.0016886574074074076</v>
      </c>
      <c r="K18" s="99">
        <v>0.0017841435185185185</v>
      </c>
      <c r="L18" s="99">
        <v>0.006743634259259259</v>
      </c>
      <c r="M18" s="107" t="str">
        <f>IF(B18="-","-",IF(NOT(N18="L")=TRUE,"-",100-COUNTIF($N$9:N18,"L")+1))</f>
        <v>-</v>
      </c>
      <c r="N18" s="44" t="str">
        <f t="shared" si="0"/>
        <v>NL</v>
      </c>
      <c r="O18" s="46"/>
      <c r="P18" s="89" t="s">
        <v>179</v>
      </c>
      <c r="Q18" s="87"/>
      <c r="U18" s="46"/>
    </row>
    <row r="19" spans="1:21" ht="13.5" customHeight="1">
      <c r="A19" s="106">
        <v>11</v>
      </c>
      <c r="B19" s="98">
        <v>204</v>
      </c>
      <c r="C19" s="98" t="s">
        <v>92</v>
      </c>
      <c r="D19" s="98" t="s">
        <v>183</v>
      </c>
      <c r="E19" s="98" t="s">
        <v>189</v>
      </c>
      <c r="F19" s="98" t="s">
        <v>83</v>
      </c>
      <c r="G19" s="98">
        <v>4</v>
      </c>
      <c r="H19" s="99">
        <v>0.0015046296296296294</v>
      </c>
      <c r="I19" s="99">
        <v>0.0017563657407407408</v>
      </c>
      <c r="J19" s="99">
        <v>0.0018113425925925927</v>
      </c>
      <c r="K19" s="99">
        <v>0.0017089120370370372</v>
      </c>
      <c r="L19" s="99">
        <v>0.00678125</v>
      </c>
      <c r="M19" s="107">
        <f>IF(B19="-","-",IF(NOT(N19="L")=TRUE,"-",100-COUNTIF($N$9:N19,"L")+1))</f>
        <v>92</v>
      </c>
      <c r="N19" s="44" t="str">
        <f t="shared" si="0"/>
        <v>L</v>
      </c>
      <c r="O19" s="46"/>
      <c r="P19" s="89" t="s">
        <v>180</v>
      </c>
      <c r="Q19" s="87"/>
      <c r="U19" s="46"/>
    </row>
    <row r="20" spans="1:21" ht="13.5" customHeight="1">
      <c r="A20" s="106">
        <v>12</v>
      </c>
      <c r="B20" s="98">
        <v>222</v>
      </c>
      <c r="C20" s="98" t="s">
        <v>110</v>
      </c>
      <c r="D20" s="98" t="s">
        <v>25</v>
      </c>
      <c r="E20" s="98" t="s">
        <v>189</v>
      </c>
      <c r="F20" s="98" t="s">
        <v>83</v>
      </c>
      <c r="G20" s="98">
        <v>4</v>
      </c>
      <c r="H20" s="99">
        <v>0.0016400462962962963</v>
      </c>
      <c r="I20" s="99">
        <v>0.0016550925925925926</v>
      </c>
      <c r="J20" s="99">
        <v>0.0017974537037037037</v>
      </c>
      <c r="K20" s="99">
        <v>0.0018576388888888887</v>
      </c>
      <c r="L20" s="99">
        <v>0.006950231481481481</v>
      </c>
      <c r="M20" s="107">
        <f>IF(B20="-","-",IF(NOT(N20="L")=TRUE,"-",100-COUNTIF($N$9:N20,"L")+1))</f>
        <v>91</v>
      </c>
      <c r="N20" s="44" t="str">
        <f t="shared" si="0"/>
        <v>L</v>
      </c>
      <c r="O20" s="46"/>
      <c r="P20" s="89" t="s">
        <v>49</v>
      </c>
      <c r="Q20" s="87"/>
      <c r="U20" s="46"/>
    </row>
    <row r="21" spans="1:21" ht="13.5" customHeight="1">
      <c r="A21" s="106">
        <v>13</v>
      </c>
      <c r="B21" s="98">
        <v>224</v>
      </c>
      <c r="C21" s="98" t="s">
        <v>268</v>
      </c>
      <c r="D21" s="98" t="s">
        <v>4</v>
      </c>
      <c r="E21" s="98" t="s">
        <v>189</v>
      </c>
      <c r="F21" s="98" t="s">
        <v>83</v>
      </c>
      <c r="G21" s="98">
        <v>4</v>
      </c>
      <c r="H21" s="99">
        <v>0.0017216435185185184</v>
      </c>
      <c r="I21" s="99">
        <v>0.0017245370370370372</v>
      </c>
      <c r="J21" s="99">
        <v>0.0018240740740740743</v>
      </c>
      <c r="K21" s="99">
        <v>0.0017667824074074072</v>
      </c>
      <c r="L21" s="99">
        <v>0.007037037037037037</v>
      </c>
      <c r="M21" s="107">
        <f>IF(B21="-","-",IF(NOT(N21="L")=TRUE,"-",100-COUNTIF($N$9:N21,"L")+1))</f>
        <v>90</v>
      </c>
      <c r="N21" s="44" t="str">
        <f t="shared" si="0"/>
        <v>L</v>
      </c>
      <c r="O21" s="46"/>
      <c r="P21" t="s">
        <v>181</v>
      </c>
      <c r="Q21" s="87"/>
      <c r="U21" s="46"/>
    </row>
    <row r="22" spans="1:21" ht="13.5" customHeight="1">
      <c r="A22" s="106">
        <v>14</v>
      </c>
      <c r="B22" s="98">
        <v>245</v>
      </c>
      <c r="C22" s="98" t="s">
        <v>97</v>
      </c>
      <c r="D22" s="98" t="s">
        <v>48</v>
      </c>
      <c r="E22" s="98" t="s">
        <v>189</v>
      </c>
      <c r="F22" s="98" t="s">
        <v>83</v>
      </c>
      <c r="G22" s="98">
        <v>4</v>
      </c>
      <c r="H22" s="99">
        <v>0.0016678240740740742</v>
      </c>
      <c r="I22" s="99">
        <v>0.0017407407407407408</v>
      </c>
      <c r="J22" s="99">
        <v>0.0018396990740740743</v>
      </c>
      <c r="K22" s="99">
        <v>0.0018287037037037037</v>
      </c>
      <c r="L22" s="99">
        <v>0.007076967592592593</v>
      </c>
      <c r="M22" s="107">
        <f>IF(B22="-","-",IF(NOT(N22="L")=TRUE,"-",100-COUNTIF($N$9:N22,"L")+1))</f>
        <v>89</v>
      </c>
      <c r="N22" s="44" t="str">
        <f t="shared" si="0"/>
        <v>L</v>
      </c>
      <c r="O22" s="46"/>
      <c r="P22" s="89" t="s">
        <v>57</v>
      </c>
      <c r="Q22" s="87"/>
      <c r="U22" s="46"/>
    </row>
    <row r="23" spans="1:21" ht="13.5" customHeight="1">
      <c r="A23" s="106">
        <v>15</v>
      </c>
      <c r="B23" s="98">
        <v>234</v>
      </c>
      <c r="C23" s="98" t="s">
        <v>193</v>
      </c>
      <c r="D23" s="98" t="s">
        <v>85</v>
      </c>
      <c r="E23" s="98" t="s">
        <v>189</v>
      </c>
      <c r="F23" s="98" t="s">
        <v>83</v>
      </c>
      <c r="G23" s="98">
        <v>4</v>
      </c>
      <c r="H23" s="99">
        <v>0.0018547453703703703</v>
      </c>
      <c r="I23" s="99">
        <v>0.0017233796296296294</v>
      </c>
      <c r="J23" s="99">
        <v>0.0018449074074074073</v>
      </c>
      <c r="K23" s="99">
        <v>0.0017216435185185184</v>
      </c>
      <c r="L23" s="99">
        <v>0.007144675925925926</v>
      </c>
      <c r="M23" s="107" t="str">
        <f>IF(B23="-","-",IF(NOT(N23="L")=TRUE,"-",100-COUNTIF($N$9:N23,"L")+1))</f>
        <v>-</v>
      </c>
      <c r="N23" s="44" t="str">
        <f t="shared" si="0"/>
        <v>NL</v>
      </c>
      <c r="O23" s="46"/>
      <c r="P23" s="89" t="s">
        <v>182</v>
      </c>
      <c r="Q23" s="82"/>
      <c r="U23" s="46"/>
    </row>
    <row r="24" spans="1:21" ht="13.5" customHeight="1">
      <c r="A24" s="106">
        <v>16</v>
      </c>
      <c r="B24" s="98">
        <v>210</v>
      </c>
      <c r="C24" s="98" t="s">
        <v>96</v>
      </c>
      <c r="D24" s="98" t="s">
        <v>25</v>
      </c>
      <c r="E24" s="98" t="s">
        <v>189</v>
      </c>
      <c r="F24" s="98" t="s">
        <v>83</v>
      </c>
      <c r="G24" s="98">
        <v>4</v>
      </c>
      <c r="H24" s="99">
        <v>0.0016267361111111111</v>
      </c>
      <c r="I24" s="99">
        <v>0.001765625</v>
      </c>
      <c r="J24" s="99">
        <v>0.0019537037037037036</v>
      </c>
      <c r="K24" s="99">
        <v>0.001807291666666667</v>
      </c>
      <c r="L24" s="99">
        <v>0.007153356481481482</v>
      </c>
      <c r="M24" s="107">
        <f>IF(B24="-","-",IF(NOT(N24="L")=TRUE,"-",100-COUNTIF($N$9:N24,"L")+1))</f>
        <v>88</v>
      </c>
      <c r="N24" s="44" t="str">
        <f t="shared" si="0"/>
        <v>L</v>
      </c>
      <c r="O24" s="46"/>
      <c r="P24" s="89" t="s">
        <v>51</v>
      </c>
      <c r="Q24" s="82"/>
      <c r="U24" s="46"/>
    </row>
    <row r="25" spans="1:21" ht="13.5" customHeight="1">
      <c r="A25" s="106">
        <v>17</v>
      </c>
      <c r="B25" s="98">
        <v>299</v>
      </c>
      <c r="C25" s="98" t="s">
        <v>325</v>
      </c>
      <c r="D25" s="98" t="s">
        <v>30</v>
      </c>
      <c r="E25" s="98" t="s">
        <v>189</v>
      </c>
      <c r="F25" s="98" t="s">
        <v>83</v>
      </c>
      <c r="G25" s="98">
        <v>4</v>
      </c>
      <c r="H25" s="99">
        <v>0.0015520833333333333</v>
      </c>
      <c r="I25" s="99">
        <v>0.0018802083333333333</v>
      </c>
      <c r="J25" s="99">
        <v>0.001984375</v>
      </c>
      <c r="K25" s="99">
        <v>0.0017939814814814815</v>
      </c>
      <c r="L25" s="99">
        <v>0.0072106481481481475</v>
      </c>
      <c r="M25" s="107">
        <f>IF(B25="-","-",IF(NOT(N25="L")=TRUE,"-",100-COUNTIF($N$9:N25,"L")+1))</f>
        <v>87</v>
      </c>
      <c r="N25" s="44" t="str">
        <f t="shared" si="0"/>
        <v>L</v>
      </c>
      <c r="O25" s="46"/>
      <c r="P25" s="89" t="s">
        <v>34</v>
      </c>
      <c r="Q25" s="82"/>
      <c r="U25" s="46"/>
    </row>
    <row r="26" spans="1:21" ht="13.5" customHeight="1">
      <c r="A26" s="106">
        <v>18</v>
      </c>
      <c r="B26" s="98">
        <v>215</v>
      </c>
      <c r="C26" s="98" t="s">
        <v>149</v>
      </c>
      <c r="D26" s="98" t="s">
        <v>60</v>
      </c>
      <c r="E26" s="98" t="s">
        <v>189</v>
      </c>
      <c r="F26" s="98" t="s">
        <v>83</v>
      </c>
      <c r="G26" s="98">
        <v>4</v>
      </c>
      <c r="H26" s="99">
        <v>0.001814236111111111</v>
      </c>
      <c r="I26" s="99">
        <v>0.001814814814814815</v>
      </c>
      <c r="J26" s="99">
        <v>0.0019016203703703704</v>
      </c>
      <c r="K26" s="99">
        <v>0.001931712962962963</v>
      </c>
      <c r="L26" s="99">
        <v>0.007462384259259259</v>
      </c>
      <c r="M26" s="107">
        <f>IF(B26="-","-",IF(NOT(N26="L")=TRUE,"-",100-COUNTIF($N$9:N26,"L")+1))</f>
        <v>86</v>
      </c>
      <c r="N26" s="44" t="str">
        <f t="shared" si="0"/>
        <v>L</v>
      </c>
      <c r="O26" s="46"/>
      <c r="P26" s="89" t="s">
        <v>48</v>
      </c>
      <c r="Q26" s="82"/>
      <c r="U26" s="46"/>
    </row>
    <row r="27" spans="1:21" ht="13.5" customHeight="1">
      <c r="A27" s="106">
        <v>19</v>
      </c>
      <c r="B27" s="98">
        <v>244</v>
      </c>
      <c r="C27" s="98" t="s">
        <v>236</v>
      </c>
      <c r="D27" s="98" t="s">
        <v>85</v>
      </c>
      <c r="E27" s="98" t="s">
        <v>189</v>
      </c>
      <c r="F27" s="98" t="s">
        <v>83</v>
      </c>
      <c r="G27" s="98">
        <v>3</v>
      </c>
      <c r="H27" s="99">
        <v>0.0017239583333333334</v>
      </c>
      <c r="I27" s="99">
        <v>0.0018015046296296297</v>
      </c>
      <c r="J27" s="99">
        <v>0.0020457175925925925</v>
      </c>
      <c r="K27" s="99"/>
      <c r="L27" s="99">
        <v>0.005571180555555555</v>
      </c>
      <c r="M27" s="107" t="str">
        <f>IF(B27="-","-",IF(NOT(N27="L")=TRUE,"-",100-COUNTIF($N$9:N27,"L")+1))</f>
        <v>-</v>
      </c>
      <c r="N27" s="44" t="str">
        <f t="shared" si="0"/>
        <v>NL</v>
      </c>
      <c r="O27" s="46"/>
      <c r="P27" s="89" t="s">
        <v>42</v>
      </c>
      <c r="Q27" s="82"/>
      <c r="U27" s="46"/>
    </row>
    <row r="28" spans="1:21" ht="13.5" customHeight="1">
      <c r="A28" s="106">
        <v>20</v>
      </c>
      <c r="B28" s="98">
        <v>230</v>
      </c>
      <c r="C28" s="98" t="s">
        <v>259</v>
      </c>
      <c r="D28" s="98" t="s">
        <v>25</v>
      </c>
      <c r="E28" s="98" t="s">
        <v>194</v>
      </c>
      <c r="F28" s="98" t="s">
        <v>114</v>
      </c>
      <c r="G28" s="98">
        <v>3</v>
      </c>
      <c r="H28" s="99">
        <v>0.0018107638888888889</v>
      </c>
      <c r="I28" s="99">
        <v>0.001837962962962963</v>
      </c>
      <c r="J28" s="99">
        <v>0.0020445601851851853</v>
      </c>
      <c r="K28" s="98"/>
      <c r="L28" s="99">
        <v>0.0056932870370370375</v>
      </c>
      <c r="M28" s="107">
        <f>IF(B28="-","-",IF(NOT(N28="L")=TRUE,"-",100-COUNTIF($N$9:N28,"L")+1))</f>
        <v>85</v>
      </c>
      <c r="N28" s="44" t="str">
        <f t="shared" si="0"/>
        <v>L</v>
      </c>
      <c r="O28" s="46"/>
      <c r="P28" s="89" t="s">
        <v>47</v>
      </c>
      <c r="Q28" s="82"/>
      <c r="U28" s="46"/>
    </row>
    <row r="29" spans="1:21" ht="13.5" customHeight="1">
      <c r="A29" s="106">
        <v>21</v>
      </c>
      <c r="B29" s="98">
        <v>242</v>
      </c>
      <c r="C29" s="98" t="s">
        <v>196</v>
      </c>
      <c r="D29" s="98" t="s">
        <v>85</v>
      </c>
      <c r="E29" s="98" t="s">
        <v>189</v>
      </c>
      <c r="F29" s="98" t="s">
        <v>83</v>
      </c>
      <c r="G29" s="98">
        <v>3</v>
      </c>
      <c r="H29" s="99">
        <v>0.0018993055555555553</v>
      </c>
      <c r="I29" s="99">
        <v>0.0018969907407407405</v>
      </c>
      <c r="J29" s="99">
        <v>0.0019137731481481482</v>
      </c>
      <c r="K29" s="98"/>
      <c r="L29" s="99">
        <v>0.005710069444444445</v>
      </c>
      <c r="M29" s="107" t="str">
        <f>IF(B29="-","-",IF(NOT(N29="L")=TRUE,"-",100-COUNTIF($N$9:N29,"L")+1))</f>
        <v>-</v>
      </c>
      <c r="N29" s="44" t="str">
        <f t="shared" si="0"/>
        <v>NL</v>
      </c>
      <c r="O29" s="46"/>
      <c r="P29" s="89" t="s">
        <v>38</v>
      </c>
      <c r="Q29" s="82"/>
      <c r="U29" s="46"/>
    </row>
    <row r="30" spans="1:21" ht="13.5" customHeight="1">
      <c r="A30" s="106">
        <v>22</v>
      </c>
      <c r="B30" s="98">
        <v>225</v>
      </c>
      <c r="C30" s="98" t="s">
        <v>111</v>
      </c>
      <c r="D30" s="98" t="s">
        <v>60</v>
      </c>
      <c r="E30" s="98" t="s">
        <v>189</v>
      </c>
      <c r="F30" s="98" t="s">
        <v>83</v>
      </c>
      <c r="G30" s="98">
        <v>3</v>
      </c>
      <c r="H30" s="99">
        <v>0.0018107638888888889</v>
      </c>
      <c r="I30" s="99">
        <v>0.0020237268518518516</v>
      </c>
      <c r="J30" s="99">
        <v>0.0019733796296296296</v>
      </c>
      <c r="K30" s="98"/>
      <c r="L30" s="99">
        <v>0.00580787037037037</v>
      </c>
      <c r="M30" s="107">
        <f>IF(B30="-","-",IF(NOT(N30="L")=TRUE,"-",100-COUNTIF($N$9:N30,"L")+1))</f>
        <v>84</v>
      </c>
      <c r="N30" s="44" t="str">
        <f t="shared" si="0"/>
        <v>L</v>
      </c>
      <c r="O30" s="46"/>
      <c r="P30" s="89" t="s">
        <v>183</v>
      </c>
      <c r="Q30" s="82"/>
      <c r="U30" s="46"/>
    </row>
    <row r="31" spans="1:21" ht="13.5" customHeight="1">
      <c r="A31" s="106">
        <v>23</v>
      </c>
      <c r="B31" s="98">
        <v>233</v>
      </c>
      <c r="C31" s="98" t="s">
        <v>117</v>
      </c>
      <c r="D31" s="98" t="s">
        <v>42</v>
      </c>
      <c r="E31" s="98" t="s">
        <v>189</v>
      </c>
      <c r="F31" s="98" t="s">
        <v>83</v>
      </c>
      <c r="G31" s="98">
        <v>3</v>
      </c>
      <c r="H31" s="99">
        <v>0.0018310185185185185</v>
      </c>
      <c r="I31" s="99">
        <v>0.002010416666666667</v>
      </c>
      <c r="J31" s="99">
        <v>0.0020190972222222225</v>
      </c>
      <c r="K31" s="98"/>
      <c r="L31" s="99">
        <v>0.005860532407407408</v>
      </c>
      <c r="M31" s="107">
        <f>IF(B31="-","-",IF(NOT(N31="L")=TRUE,"-",100-COUNTIF($N$9:N31,"L")+1))</f>
        <v>83</v>
      </c>
      <c r="N31" s="44" t="str">
        <f t="shared" si="0"/>
        <v>L</v>
      </c>
      <c r="O31" s="46"/>
      <c r="P31" s="89" t="s">
        <v>35</v>
      </c>
      <c r="Q31" s="82"/>
      <c r="U31" s="46"/>
    </row>
    <row r="32" spans="1:21" ht="13.5" customHeight="1">
      <c r="A32" s="106">
        <v>24</v>
      </c>
      <c r="B32" s="98">
        <v>203</v>
      </c>
      <c r="C32" s="98" t="s">
        <v>216</v>
      </c>
      <c r="D32" s="98" t="s">
        <v>4</v>
      </c>
      <c r="E32" s="98" t="s">
        <v>194</v>
      </c>
      <c r="F32" s="98" t="s">
        <v>114</v>
      </c>
      <c r="G32" s="98">
        <v>3</v>
      </c>
      <c r="H32" s="99">
        <v>0.0018506944444444445</v>
      </c>
      <c r="I32" s="99">
        <v>0.0020162037037037036</v>
      </c>
      <c r="J32" s="99">
        <v>0.002042824074074074</v>
      </c>
      <c r="K32" s="98"/>
      <c r="L32" s="99">
        <v>0.0059097222222222225</v>
      </c>
      <c r="M32" s="107">
        <f>IF(B32="-","-",IF(NOT(N32="L")=TRUE,"-",100-COUNTIF($N$9:N32,"L")+1))</f>
        <v>82</v>
      </c>
      <c r="N32" s="44" t="str">
        <f t="shared" si="0"/>
        <v>L</v>
      </c>
      <c r="O32" s="46"/>
      <c r="P32" s="89" t="s">
        <v>59</v>
      </c>
      <c r="Q32" s="82"/>
      <c r="U32" s="46"/>
    </row>
    <row r="33" spans="1:21" ht="13.5" customHeight="1">
      <c r="A33" s="106">
        <v>25</v>
      </c>
      <c r="B33" s="98">
        <v>227</v>
      </c>
      <c r="C33" s="98" t="s">
        <v>271</v>
      </c>
      <c r="D33" s="98" t="s">
        <v>272</v>
      </c>
      <c r="E33" s="98" t="s">
        <v>194</v>
      </c>
      <c r="F33" s="98" t="s">
        <v>114</v>
      </c>
      <c r="G33" s="98">
        <v>3</v>
      </c>
      <c r="H33" s="99">
        <v>0.001814236111111111</v>
      </c>
      <c r="I33" s="99">
        <v>0.0020439814814814813</v>
      </c>
      <c r="J33" s="99">
        <v>0.0021006944444444445</v>
      </c>
      <c r="K33" s="98"/>
      <c r="L33" s="99">
        <v>0.005958912037037037</v>
      </c>
      <c r="M33" s="107" t="str">
        <f>IF(B33="-","-",IF(NOT(N33="L")=TRUE,"-",100-COUNTIF($N$9:N33,"L")+1))</f>
        <v>-</v>
      </c>
      <c r="N33" s="44" t="str">
        <f t="shared" si="0"/>
        <v>NL</v>
      </c>
      <c r="O33" s="46"/>
      <c r="P33" s="87"/>
      <c r="Q33" s="82"/>
      <c r="U33" s="46"/>
    </row>
    <row r="34" spans="1:21" ht="13.5" customHeight="1">
      <c r="A34" s="106">
        <v>26</v>
      </c>
      <c r="B34" s="98">
        <v>247</v>
      </c>
      <c r="C34" s="98" t="s">
        <v>147</v>
      </c>
      <c r="D34" s="98" t="s">
        <v>148</v>
      </c>
      <c r="E34" s="98" t="s">
        <v>194</v>
      </c>
      <c r="F34" s="98" t="s">
        <v>114</v>
      </c>
      <c r="G34" s="98">
        <v>3</v>
      </c>
      <c r="H34" s="99">
        <v>0.001759837962962963</v>
      </c>
      <c r="I34" s="99">
        <v>0.0022627314814814815</v>
      </c>
      <c r="J34" s="99">
        <v>0.0022013888888888886</v>
      </c>
      <c r="K34" s="98"/>
      <c r="L34" s="99">
        <v>0.006223958333333334</v>
      </c>
      <c r="M34" s="107" t="str">
        <f>IF(B34="-","-",IF(NOT(N34="L")=TRUE,"-",100-COUNTIF($N$9:N34,"L")+1))</f>
        <v>-</v>
      </c>
      <c r="N34" s="44" t="str">
        <f t="shared" si="0"/>
        <v>NL</v>
      </c>
      <c r="O34" s="46"/>
      <c r="P34" s="87"/>
      <c r="Q34" s="82"/>
      <c r="U34" s="46"/>
    </row>
    <row r="35" spans="1:21" ht="13.5" customHeight="1">
      <c r="A35" s="106">
        <v>27</v>
      </c>
      <c r="B35" s="98">
        <v>232</v>
      </c>
      <c r="C35" s="98" t="s">
        <v>269</v>
      </c>
      <c r="D35" s="98" t="s">
        <v>190</v>
      </c>
      <c r="E35" s="98" t="s">
        <v>194</v>
      </c>
      <c r="F35" s="98" t="s">
        <v>114</v>
      </c>
      <c r="G35" s="98">
        <v>3</v>
      </c>
      <c r="H35" s="99">
        <v>0.0027285879629629626</v>
      </c>
      <c r="I35" s="99">
        <v>0.0018385416666666665</v>
      </c>
      <c r="J35" s="99">
        <v>0.00175</v>
      </c>
      <c r="K35" s="98"/>
      <c r="L35" s="99">
        <v>0.006317129629629628</v>
      </c>
      <c r="M35" s="107" t="str">
        <f>IF(B35="-","-",IF(NOT(N35="L")=TRUE,"-",100-COUNTIF($N$9:N35,"L")+1))</f>
        <v>-</v>
      </c>
      <c r="N35" s="44" t="str">
        <f t="shared" si="0"/>
        <v>NL</v>
      </c>
      <c r="O35" s="46"/>
      <c r="P35" s="82"/>
      <c r="Q35" s="82"/>
      <c r="U35" s="46"/>
    </row>
    <row r="36" spans="1:21" ht="13.5" customHeight="1">
      <c r="A36" s="106">
        <v>28</v>
      </c>
      <c r="B36" s="98">
        <v>207</v>
      </c>
      <c r="C36" s="98" t="s">
        <v>197</v>
      </c>
      <c r="D36" s="98" t="s">
        <v>60</v>
      </c>
      <c r="E36" s="98" t="s">
        <v>189</v>
      </c>
      <c r="F36" s="98" t="s">
        <v>83</v>
      </c>
      <c r="G36" s="98">
        <v>3</v>
      </c>
      <c r="H36" s="99">
        <v>0.001935185185185185</v>
      </c>
      <c r="I36" s="99">
        <v>0.002234953703703704</v>
      </c>
      <c r="J36" s="99">
        <v>0.0022800925925925927</v>
      </c>
      <c r="K36" s="98"/>
      <c r="L36" s="99">
        <v>0.006450231481481481</v>
      </c>
      <c r="M36" s="107">
        <f>IF(B36="-","-",IF(NOT(N36="L")=TRUE,"-",100-COUNTIF($N$9:N36,"L")+1))</f>
        <v>81</v>
      </c>
      <c r="N36" s="44" t="str">
        <f t="shared" si="0"/>
        <v>L</v>
      </c>
      <c r="O36" s="46"/>
      <c r="P36" s="46"/>
      <c r="Q36"/>
      <c r="U36" s="46"/>
    </row>
    <row r="37" spans="1:21" ht="13.5" customHeight="1">
      <c r="A37" s="106">
        <v>29</v>
      </c>
      <c r="B37" s="98">
        <v>205</v>
      </c>
      <c r="C37" s="98" t="s">
        <v>105</v>
      </c>
      <c r="D37" s="98" t="s">
        <v>25</v>
      </c>
      <c r="E37" s="98" t="s">
        <v>189</v>
      </c>
      <c r="F37" s="98" t="s">
        <v>83</v>
      </c>
      <c r="G37" s="98">
        <v>3</v>
      </c>
      <c r="H37" s="99">
        <v>0.002258101851851852</v>
      </c>
      <c r="I37" s="99">
        <v>0.0021591435185185186</v>
      </c>
      <c r="J37" s="99">
        <v>0.0020752314814814813</v>
      </c>
      <c r="K37" s="98"/>
      <c r="L37" s="99">
        <v>0.006492476851851853</v>
      </c>
      <c r="M37" s="107">
        <f>IF(B37="-","-",IF(NOT(N37="L")=TRUE,"-",100-COUNTIF($N$9:N37,"L")+1))</f>
        <v>80</v>
      </c>
      <c r="N37" s="44" t="str">
        <f t="shared" si="0"/>
        <v>L</v>
      </c>
      <c r="O37" s="46"/>
      <c r="P37"/>
      <c r="Q37"/>
      <c r="U37" s="46"/>
    </row>
    <row r="38" spans="1:21" ht="13.5" customHeight="1">
      <c r="A38" s="106">
        <v>30</v>
      </c>
      <c r="B38" s="98">
        <v>228</v>
      </c>
      <c r="C38" s="98" t="s">
        <v>273</v>
      </c>
      <c r="D38" s="98" t="s">
        <v>85</v>
      </c>
      <c r="E38" s="98" t="s">
        <v>189</v>
      </c>
      <c r="F38" s="98" t="s">
        <v>83</v>
      </c>
      <c r="G38" s="98">
        <v>3</v>
      </c>
      <c r="H38" s="99">
        <v>0.002251736111111111</v>
      </c>
      <c r="I38" s="99">
        <v>0.0020989583333333333</v>
      </c>
      <c r="J38" s="99">
        <v>0.0022123842592592594</v>
      </c>
      <c r="K38" s="98"/>
      <c r="L38" s="99">
        <v>0.006563078703703704</v>
      </c>
      <c r="M38" s="107" t="str">
        <f>IF(B38="-","-",IF(NOT(N38="L")=TRUE,"-",100-COUNTIF($N$9:N38,"L")+1))</f>
        <v>-</v>
      </c>
      <c r="N38" s="44" t="str">
        <f t="shared" si="0"/>
        <v>NL</v>
      </c>
      <c r="O38" s="46"/>
      <c r="P38" s="85" t="s">
        <v>52</v>
      </c>
      <c r="Q38"/>
      <c r="U38" s="46"/>
    </row>
    <row r="39" spans="1:21" ht="13.5" customHeight="1">
      <c r="A39" s="106">
        <v>31</v>
      </c>
      <c r="B39" s="98">
        <v>237</v>
      </c>
      <c r="C39" s="98" t="s">
        <v>115</v>
      </c>
      <c r="D39" s="98" t="s">
        <v>54</v>
      </c>
      <c r="E39" s="98" t="s">
        <v>189</v>
      </c>
      <c r="F39" s="98" t="s">
        <v>83</v>
      </c>
      <c r="G39" s="98">
        <v>3</v>
      </c>
      <c r="H39" s="99">
        <v>0.0026730324074074074</v>
      </c>
      <c r="I39" s="99">
        <v>0.0020312499999999996</v>
      </c>
      <c r="J39" s="99">
        <v>0.0018802083333333333</v>
      </c>
      <c r="K39" s="98"/>
      <c r="L39" s="99">
        <v>0.0065844907407407414</v>
      </c>
      <c r="M39" s="107">
        <f>IF(B39="-","-",IF(NOT(N39="L")=TRUE,"-",100-COUNTIF($N$9:N39,"L")+1))</f>
        <v>79</v>
      </c>
      <c r="N39" s="44" t="str">
        <f t="shared" si="0"/>
        <v>L</v>
      </c>
      <c r="O39" s="46"/>
      <c r="P39" s="46" t="s">
        <v>30</v>
      </c>
      <c r="Q39"/>
      <c r="U39" s="46"/>
    </row>
    <row r="40" spans="1:21" ht="13.5" customHeight="1">
      <c r="A40" s="106">
        <v>32</v>
      </c>
      <c r="B40" s="98">
        <v>208</v>
      </c>
      <c r="C40" s="98" t="s">
        <v>125</v>
      </c>
      <c r="D40" s="98" t="s">
        <v>54</v>
      </c>
      <c r="E40" s="98" t="s">
        <v>194</v>
      </c>
      <c r="F40" s="98" t="s">
        <v>114</v>
      </c>
      <c r="G40" s="98">
        <v>3</v>
      </c>
      <c r="H40" s="99">
        <v>0.0020671296296296297</v>
      </c>
      <c r="I40" s="99">
        <v>0.002405092592592593</v>
      </c>
      <c r="J40" s="99">
        <v>0.002438657407407407</v>
      </c>
      <c r="K40" s="98"/>
      <c r="L40" s="99">
        <v>0.006910879629629629</v>
      </c>
      <c r="M40" s="107">
        <f>IF(B40="-","-",IF(NOT(N40="L")=TRUE,"-",100-COUNTIF($N$9:N40,"L")+1))</f>
        <v>78</v>
      </c>
      <c r="N40" s="44" t="str">
        <f t="shared" si="0"/>
        <v>L</v>
      </c>
      <c r="O40" s="46"/>
      <c r="P40" s="44" t="s">
        <v>53</v>
      </c>
      <c r="Q40"/>
      <c r="U40" s="46"/>
    </row>
    <row r="41" spans="1:21" ht="13.5" customHeight="1">
      <c r="A41" s="106">
        <v>33</v>
      </c>
      <c r="B41" s="98">
        <v>240</v>
      </c>
      <c r="C41" s="98" t="s">
        <v>119</v>
      </c>
      <c r="D41" s="98" t="s">
        <v>30</v>
      </c>
      <c r="E41" s="98" t="s">
        <v>189</v>
      </c>
      <c r="F41" s="98" t="s">
        <v>83</v>
      </c>
      <c r="G41" s="98">
        <v>3</v>
      </c>
      <c r="H41" s="99">
        <v>0.002310763888888889</v>
      </c>
      <c r="I41" s="99">
        <v>0.0023894675925925928</v>
      </c>
      <c r="J41" s="99">
        <v>0.0023969907407407408</v>
      </c>
      <c r="K41" s="98"/>
      <c r="L41" s="99">
        <v>0.007097222222222223</v>
      </c>
      <c r="M41" s="107">
        <f>IF(B41="-","-",IF(NOT(N41="L")=TRUE,"-",100-COUNTIF($N$9:N41,"L")+1))</f>
        <v>77</v>
      </c>
      <c r="N41" s="44" t="str">
        <f t="shared" si="0"/>
        <v>L</v>
      </c>
      <c r="O41" s="46"/>
      <c r="P41" s="46" t="s">
        <v>33</v>
      </c>
      <c r="Q41"/>
      <c r="U41" s="46"/>
    </row>
    <row r="42" spans="1:21" ht="13.5" customHeight="1">
      <c r="A42" s="106">
        <v>34</v>
      </c>
      <c r="B42" s="98">
        <v>252</v>
      </c>
      <c r="C42" s="98" t="s">
        <v>279</v>
      </c>
      <c r="D42" s="98" t="s">
        <v>60</v>
      </c>
      <c r="E42" s="98" t="s">
        <v>189</v>
      </c>
      <c r="F42" s="98" t="s">
        <v>83</v>
      </c>
      <c r="G42" s="98">
        <v>3</v>
      </c>
      <c r="H42" s="99">
        <v>0.002289351851851852</v>
      </c>
      <c r="I42" s="99">
        <v>0.0023391203703703703</v>
      </c>
      <c r="J42" s="99">
        <v>0.002521412037037037</v>
      </c>
      <c r="K42" s="98"/>
      <c r="L42" s="99">
        <v>0.007149884259259259</v>
      </c>
      <c r="M42" s="107">
        <f>IF(B42="-","-",IF(NOT(N42="L")=TRUE,"-",100-COUNTIF($N$9:N42,"L")+1))</f>
        <v>76</v>
      </c>
      <c r="N42" s="44" t="str">
        <f t="shared" si="0"/>
        <v>L</v>
      </c>
      <c r="O42" s="46"/>
      <c r="P42" s="46" t="s">
        <v>31</v>
      </c>
      <c r="Q42"/>
      <c r="U42" s="46"/>
    </row>
    <row r="43" spans="1:21" ht="13.5" customHeight="1">
      <c r="A43" s="106">
        <v>35</v>
      </c>
      <c r="B43" s="98">
        <v>250</v>
      </c>
      <c r="C43" s="98" t="s">
        <v>246</v>
      </c>
      <c r="D43" s="98" t="s">
        <v>85</v>
      </c>
      <c r="E43" s="98" t="s">
        <v>194</v>
      </c>
      <c r="F43" s="98" t="s">
        <v>114</v>
      </c>
      <c r="G43" s="98">
        <v>3</v>
      </c>
      <c r="H43" s="99">
        <v>0.0021550925925925926</v>
      </c>
      <c r="I43" s="99">
        <v>0.0026082175925925925</v>
      </c>
      <c r="J43" s="99">
        <v>0.002625</v>
      </c>
      <c r="K43" s="98"/>
      <c r="L43" s="99">
        <v>0.007388310185185185</v>
      </c>
      <c r="M43" s="107" t="str">
        <f>IF(B43="-","-",IF(NOT(N43="L")=TRUE,"-",100-COUNTIF($N$9:N43,"L")+1))</f>
        <v>-</v>
      </c>
      <c r="N43" s="44" t="str">
        <f t="shared" si="0"/>
        <v>NL</v>
      </c>
      <c r="O43" s="46"/>
      <c r="P43" s="46" t="s">
        <v>40</v>
      </c>
      <c r="Q43"/>
      <c r="U43" s="46"/>
    </row>
    <row r="44" spans="1:21" ht="13.5" customHeight="1">
      <c r="A44" s="106">
        <v>36</v>
      </c>
      <c r="B44" s="98">
        <v>229</v>
      </c>
      <c r="C44" s="98" t="s">
        <v>242</v>
      </c>
      <c r="D44" s="98" t="s">
        <v>243</v>
      </c>
      <c r="E44" s="98" t="s">
        <v>194</v>
      </c>
      <c r="F44" s="98" t="s">
        <v>114</v>
      </c>
      <c r="G44" s="98">
        <v>3</v>
      </c>
      <c r="H44" s="99">
        <v>0.002454282407407407</v>
      </c>
      <c r="I44" s="99">
        <v>0.002467013888888889</v>
      </c>
      <c r="J44" s="99">
        <v>0.0026174768518518517</v>
      </c>
      <c r="K44" s="98"/>
      <c r="L44" s="99">
        <v>0.007538773148148148</v>
      </c>
      <c r="M44" s="107" t="str">
        <f>IF(B44="-","-",IF(NOT(N44="L")=TRUE,"-",100-COUNTIF($N$9:N44,"L")+1))</f>
        <v>-</v>
      </c>
      <c r="N44" s="44" t="str">
        <f t="shared" si="0"/>
        <v>NL</v>
      </c>
      <c r="O44" s="46"/>
      <c r="P44" s="46" t="s">
        <v>39</v>
      </c>
      <c r="Q44"/>
      <c r="U44" s="46"/>
    </row>
    <row r="45" spans="1:21" ht="13.5" customHeight="1">
      <c r="A45" s="106">
        <v>37</v>
      </c>
      <c r="B45" s="98">
        <v>216</v>
      </c>
      <c r="C45" s="98" t="s">
        <v>128</v>
      </c>
      <c r="D45" s="98" t="s">
        <v>60</v>
      </c>
      <c r="E45" s="98" t="s">
        <v>194</v>
      </c>
      <c r="F45" s="98" t="s">
        <v>114</v>
      </c>
      <c r="G45" s="98">
        <v>3</v>
      </c>
      <c r="H45" s="99">
        <v>0.0029149305555555556</v>
      </c>
      <c r="I45" s="99">
        <v>0.002558449074074074</v>
      </c>
      <c r="J45" s="99">
        <v>0.0024704861111111112</v>
      </c>
      <c r="K45" s="98"/>
      <c r="L45" s="99">
        <v>0.007943865740740741</v>
      </c>
      <c r="M45" s="107">
        <f>IF(B45="-","-",IF(NOT(N45="L")=TRUE,"-",100-COUNTIF($N$9:N45,"L")+1))</f>
        <v>75</v>
      </c>
      <c r="N45" s="44" t="str">
        <f t="shared" si="0"/>
        <v>L</v>
      </c>
      <c r="O45" s="46"/>
      <c r="P45" s="46" t="s">
        <v>41</v>
      </c>
      <c r="Q45"/>
      <c r="U45" s="46"/>
    </row>
    <row r="46" spans="1:21" ht="13.5" customHeight="1">
      <c r="A46" s="106">
        <v>38</v>
      </c>
      <c r="B46" s="98">
        <v>243</v>
      </c>
      <c r="C46" s="98" t="s">
        <v>230</v>
      </c>
      <c r="D46" s="98" t="s">
        <v>54</v>
      </c>
      <c r="E46" s="98" t="s">
        <v>189</v>
      </c>
      <c r="F46" s="98" t="s">
        <v>83</v>
      </c>
      <c r="G46" s="98">
        <v>3</v>
      </c>
      <c r="H46" s="99">
        <v>0.0025868055555555557</v>
      </c>
      <c r="I46" s="99">
        <v>0.0027442129629629626</v>
      </c>
      <c r="J46" s="99">
        <v>0.002702546296296296</v>
      </c>
      <c r="K46" s="98"/>
      <c r="L46" s="99">
        <v>0.008033564814814815</v>
      </c>
      <c r="M46" s="107">
        <f>IF(B46="-","-",IF(NOT(N46="L")=TRUE,"-",100-COUNTIF($N$9:N46,"L")+1))</f>
        <v>74</v>
      </c>
      <c r="N46" s="44" t="str">
        <f t="shared" si="0"/>
        <v>L</v>
      </c>
      <c r="O46" s="46"/>
      <c r="P46" s="46" t="s">
        <v>72</v>
      </c>
      <c r="Q46"/>
      <c r="U46" s="46"/>
    </row>
    <row r="47" spans="1:21" ht="13.5" customHeight="1">
      <c r="A47" s="106">
        <v>39</v>
      </c>
      <c r="B47" s="98">
        <v>223</v>
      </c>
      <c r="C47" s="98" t="s">
        <v>129</v>
      </c>
      <c r="D47" s="98" t="s">
        <v>85</v>
      </c>
      <c r="E47" s="98" t="s">
        <v>189</v>
      </c>
      <c r="F47" s="98" t="s">
        <v>83</v>
      </c>
      <c r="G47" s="98">
        <v>3</v>
      </c>
      <c r="H47" s="99">
        <v>0.002267361111111111</v>
      </c>
      <c r="I47" s="99">
        <v>0.0029531250000000005</v>
      </c>
      <c r="J47" s="99">
        <v>0.0030515046296296297</v>
      </c>
      <c r="K47" s="98"/>
      <c r="L47" s="99">
        <v>0.008271990740740741</v>
      </c>
      <c r="M47" s="107" t="str">
        <f>IF(B47="-","-",IF(NOT(N47="L")=TRUE,"-",100-COUNTIF($N$9:N47,"L")+1))</f>
        <v>-</v>
      </c>
      <c r="N47" s="44" t="str">
        <f t="shared" si="0"/>
        <v>NL</v>
      </c>
      <c r="O47" s="46"/>
      <c r="P47" s="46" t="s">
        <v>25</v>
      </c>
      <c r="Q47"/>
      <c r="U47" s="46"/>
    </row>
    <row r="48" spans="1:21" ht="13.5" customHeight="1">
      <c r="A48" s="106">
        <v>40</v>
      </c>
      <c r="B48" s="98">
        <v>251</v>
      </c>
      <c r="C48" s="98" t="s">
        <v>252</v>
      </c>
      <c r="D48" s="98" t="s">
        <v>85</v>
      </c>
      <c r="E48" s="98" t="s">
        <v>189</v>
      </c>
      <c r="F48" s="98" t="s">
        <v>83</v>
      </c>
      <c r="G48" s="98">
        <v>3</v>
      </c>
      <c r="H48" s="99">
        <v>0.0023958333333333336</v>
      </c>
      <c r="I48" s="99">
        <v>0.0028587962962962963</v>
      </c>
      <c r="J48" s="99">
        <v>0.003042824074074074</v>
      </c>
      <c r="K48" s="98"/>
      <c r="L48" s="99">
        <v>0.008297453703703704</v>
      </c>
      <c r="M48" s="107" t="str">
        <f>IF(B48="-","-",IF(NOT(N48="L")=TRUE,"-",100-COUNTIF($N$9:N48,"L")+1))</f>
        <v>-</v>
      </c>
      <c r="N48" s="44" t="str">
        <f t="shared" si="0"/>
        <v>NL</v>
      </c>
      <c r="O48" s="46"/>
      <c r="P48" s="46" t="s">
        <v>73</v>
      </c>
      <c r="Q48"/>
      <c r="U48" s="46"/>
    </row>
    <row r="49" spans="1:21" ht="13.5" customHeight="1">
      <c r="A49" s="106">
        <v>41</v>
      </c>
      <c r="B49" s="98">
        <v>219</v>
      </c>
      <c r="C49" s="98" t="s">
        <v>167</v>
      </c>
      <c r="D49" s="98" t="s">
        <v>54</v>
      </c>
      <c r="E49" s="98" t="s">
        <v>189</v>
      </c>
      <c r="F49" s="98" t="s">
        <v>83</v>
      </c>
      <c r="G49" s="98">
        <v>2</v>
      </c>
      <c r="H49" s="99">
        <v>0.0026180555555555558</v>
      </c>
      <c r="I49" s="99">
        <v>0.0029299768518518516</v>
      </c>
      <c r="J49" s="99"/>
      <c r="K49" s="98"/>
      <c r="L49" s="99">
        <v>0.005548032407407408</v>
      </c>
      <c r="M49" s="107">
        <f>IF(B49="-","-",IF(NOT(N49="L")=TRUE,"-",100-COUNTIF($N$9:N49,"L")+1))</f>
        <v>73</v>
      </c>
      <c r="N49" s="44" t="str">
        <f t="shared" si="0"/>
        <v>L</v>
      </c>
      <c r="O49" s="46"/>
      <c r="P49" s="46" t="s">
        <v>60</v>
      </c>
      <c r="Q49"/>
      <c r="U49" s="46"/>
    </row>
    <row r="50" spans="1:17" ht="13.5" customHeight="1">
      <c r="A50" s="106">
        <v>42</v>
      </c>
      <c r="B50" s="98">
        <v>246</v>
      </c>
      <c r="C50" s="98" t="s">
        <v>280</v>
      </c>
      <c r="D50" s="98" t="s">
        <v>50</v>
      </c>
      <c r="E50" s="98" t="s">
        <v>189</v>
      </c>
      <c r="F50" s="98" t="s">
        <v>83</v>
      </c>
      <c r="G50" s="98">
        <v>2</v>
      </c>
      <c r="H50" s="99">
        <v>0.002767361111111111</v>
      </c>
      <c r="I50" s="99">
        <v>0.0029085648148148148</v>
      </c>
      <c r="J50" s="98"/>
      <c r="K50" s="98"/>
      <c r="L50" s="99">
        <v>0.005675925925925925</v>
      </c>
      <c r="M50" s="107" t="str">
        <f>IF(B50="-","-",IF(NOT(N50="L")=TRUE,"-",100-COUNTIF($N$9:N50,"L")+1))</f>
        <v>-</v>
      </c>
      <c r="N50" s="44" t="str">
        <f t="shared" si="0"/>
        <v>NL</v>
      </c>
      <c r="P50" s="46" t="s">
        <v>58</v>
      </c>
      <c r="Q50"/>
    </row>
    <row r="51" spans="1:17" ht="13.5" customHeight="1">
      <c r="A51" s="106">
        <v>43</v>
      </c>
      <c r="B51" s="98">
        <v>236</v>
      </c>
      <c r="C51" s="98" t="s">
        <v>251</v>
      </c>
      <c r="D51" s="98" t="s">
        <v>85</v>
      </c>
      <c r="E51" s="98" t="s">
        <v>189</v>
      </c>
      <c r="F51" s="98" t="s">
        <v>83</v>
      </c>
      <c r="G51" s="98">
        <v>2</v>
      </c>
      <c r="H51" s="99">
        <v>0.0027511574074074075</v>
      </c>
      <c r="I51" s="99">
        <v>0.0030052083333333333</v>
      </c>
      <c r="J51" s="98"/>
      <c r="K51" s="98"/>
      <c r="L51" s="99">
        <v>0.00575636574074074</v>
      </c>
      <c r="M51" s="107" t="str">
        <f>IF(B51="-","-",IF(NOT(N51="L")=TRUE,"-",100-COUNTIF($N$9:N51,"L")+1))</f>
        <v>-</v>
      </c>
      <c r="N51" s="44" t="str">
        <f t="shared" si="0"/>
        <v>NL</v>
      </c>
      <c r="P51" s="46" t="s">
        <v>77</v>
      </c>
      <c r="Q51"/>
    </row>
    <row r="52" spans="1:16" ht="13.5" customHeight="1">
      <c r="A52" s="106">
        <v>44</v>
      </c>
      <c r="B52" s="98">
        <v>201</v>
      </c>
      <c r="C52" s="98" t="s">
        <v>158</v>
      </c>
      <c r="D52" s="98" t="s">
        <v>54</v>
      </c>
      <c r="E52" s="98" t="s">
        <v>189</v>
      </c>
      <c r="F52" s="98" t="s">
        <v>83</v>
      </c>
      <c r="G52" s="98">
        <v>2</v>
      </c>
      <c r="H52" s="99">
        <v>0.0028020833333333335</v>
      </c>
      <c r="I52" s="99">
        <v>0.003001736111111111</v>
      </c>
      <c r="J52" s="98"/>
      <c r="K52" s="98"/>
      <c r="L52" s="99">
        <v>0.005803819444444445</v>
      </c>
      <c r="M52" s="107">
        <f>IF(B52="-","-",IF(NOT(N52="L")=TRUE,"-",100-COUNTIF($N$9:N52,"L")+1))</f>
        <v>72</v>
      </c>
      <c r="N52" s="44" t="str">
        <f t="shared" si="0"/>
        <v>L</v>
      </c>
      <c r="P52" s="46" t="s">
        <v>62</v>
      </c>
    </row>
    <row r="53" spans="1:16" ht="13.5" customHeight="1">
      <c r="A53" s="106">
        <v>45</v>
      </c>
      <c r="B53" s="98">
        <v>211</v>
      </c>
      <c r="C53" s="98" t="s">
        <v>112</v>
      </c>
      <c r="D53" s="98" t="s">
        <v>54</v>
      </c>
      <c r="E53" s="98" t="s">
        <v>189</v>
      </c>
      <c r="F53" s="98" t="s">
        <v>83</v>
      </c>
      <c r="G53" s="98">
        <v>2</v>
      </c>
      <c r="H53" s="99">
        <v>0.0027181712962962962</v>
      </c>
      <c r="I53" s="99">
        <v>0.0030891203703703705</v>
      </c>
      <c r="J53" s="98"/>
      <c r="K53" s="98"/>
      <c r="L53" s="99">
        <v>0.005807291666666666</v>
      </c>
      <c r="M53" s="107">
        <f>IF(B53="-","-",IF(NOT(N53="L")=TRUE,"-",100-COUNTIF($N$9:N53,"L")+1))</f>
        <v>71</v>
      </c>
      <c r="N53" s="44" t="str">
        <f t="shared" si="0"/>
        <v>L</v>
      </c>
      <c r="P53" s="44" t="s">
        <v>61</v>
      </c>
    </row>
    <row r="54" spans="1:16" ht="13.5" customHeight="1">
      <c r="A54" s="106">
        <v>46</v>
      </c>
      <c r="B54" s="98">
        <v>214</v>
      </c>
      <c r="C54" s="98" t="s">
        <v>124</v>
      </c>
      <c r="D54" s="98" t="s">
        <v>54</v>
      </c>
      <c r="E54" s="98" t="s">
        <v>189</v>
      </c>
      <c r="F54" s="98" t="s">
        <v>83</v>
      </c>
      <c r="G54" s="98">
        <v>2</v>
      </c>
      <c r="H54" s="99">
        <v>0.0028993055555555556</v>
      </c>
      <c r="I54" s="99">
        <v>0.003056712962962963</v>
      </c>
      <c r="J54" s="98"/>
      <c r="K54" s="98"/>
      <c r="L54" s="99">
        <v>0.005956018518518518</v>
      </c>
      <c r="M54" s="107">
        <f>IF(B54="-","-",IF(NOT(N54="L")=TRUE,"-",100-COUNTIF($N$9:N54,"L")+1))</f>
        <v>70</v>
      </c>
      <c r="N54" s="44" t="str">
        <f t="shared" si="0"/>
        <v>L</v>
      </c>
      <c r="P54" s="90" t="s">
        <v>122</v>
      </c>
    </row>
    <row r="55" spans="1:14" ht="13.5" customHeight="1">
      <c r="A55" s="106">
        <v>47</v>
      </c>
      <c r="B55" s="98">
        <v>226</v>
      </c>
      <c r="C55" s="98" t="s">
        <v>215</v>
      </c>
      <c r="D55" s="98" t="s">
        <v>60</v>
      </c>
      <c r="E55" s="98" t="s">
        <v>194</v>
      </c>
      <c r="F55" s="98" t="s">
        <v>114</v>
      </c>
      <c r="G55" s="98">
        <v>2</v>
      </c>
      <c r="H55" s="99">
        <v>0.002724537037037037</v>
      </c>
      <c r="I55" s="99">
        <v>0.003300347222222222</v>
      </c>
      <c r="J55" s="98"/>
      <c r="K55" s="98"/>
      <c r="L55" s="99">
        <v>0.0060248842592592585</v>
      </c>
      <c r="M55" s="107">
        <f>IF(B55="-","-",IF(NOT(N55="L")=TRUE,"-",100-COUNTIF($N$9:N55,"L")+1))</f>
        <v>69</v>
      </c>
      <c r="N55" s="44" t="str">
        <f t="shared" si="0"/>
        <v>L</v>
      </c>
    </row>
    <row r="56" spans="1:14" ht="13.5" customHeight="1">
      <c r="A56" s="106">
        <v>48</v>
      </c>
      <c r="B56" s="98">
        <v>235</v>
      </c>
      <c r="C56" s="98" t="s">
        <v>206</v>
      </c>
      <c r="D56" s="98" t="s">
        <v>85</v>
      </c>
      <c r="E56" s="98" t="s">
        <v>194</v>
      </c>
      <c r="F56" s="98" t="s">
        <v>114</v>
      </c>
      <c r="G56" s="98">
        <v>2</v>
      </c>
      <c r="H56" s="99">
        <v>0.002769675925925926</v>
      </c>
      <c r="I56" s="99">
        <v>0.0035405092592592593</v>
      </c>
      <c r="J56" s="98"/>
      <c r="K56" s="98"/>
      <c r="L56" s="99">
        <v>0.006310185185185185</v>
      </c>
      <c r="M56" s="107" t="str">
        <f>IF(B56="-","-",IF(NOT(N56="L")=TRUE,"-",100-COUNTIF($N$9:N56,"L")+1))</f>
        <v>-</v>
      </c>
      <c r="N56" s="44" t="str">
        <f t="shared" si="0"/>
        <v>NL</v>
      </c>
    </row>
    <row r="57" spans="1:14" ht="13.5" customHeight="1">
      <c r="A57" s="106">
        <v>49</v>
      </c>
      <c r="B57" s="98">
        <v>248</v>
      </c>
      <c r="C57" s="98" t="s">
        <v>157</v>
      </c>
      <c r="D57" s="98" t="s">
        <v>148</v>
      </c>
      <c r="E57" s="98" t="s">
        <v>194</v>
      </c>
      <c r="F57" s="98" t="s">
        <v>114</v>
      </c>
      <c r="G57" s="98">
        <v>2</v>
      </c>
      <c r="H57" s="99">
        <v>0.0029548611111111112</v>
      </c>
      <c r="I57" s="99">
        <v>0.0033802083333333327</v>
      </c>
      <c r="J57" s="98"/>
      <c r="K57" s="98"/>
      <c r="L57" s="99">
        <v>0.006335069444444445</v>
      </c>
      <c r="M57" s="107" t="str">
        <f>IF(B57="-","-",IF(NOT(N57="L")=TRUE,"-",100-COUNTIF($N$9:N57,"L")+1))</f>
        <v>-</v>
      </c>
      <c r="N57" s="44" t="str">
        <f t="shared" si="0"/>
        <v>NL</v>
      </c>
    </row>
    <row r="58" spans="1:14" ht="13.5" customHeight="1">
      <c r="A58" s="106">
        <v>50</v>
      </c>
      <c r="B58" s="98">
        <v>218</v>
      </c>
      <c r="C58" s="98" t="s">
        <v>160</v>
      </c>
      <c r="D58" s="98" t="s">
        <v>50</v>
      </c>
      <c r="E58" s="98" t="s">
        <v>189</v>
      </c>
      <c r="F58" s="98" t="s">
        <v>83</v>
      </c>
      <c r="G58" s="98">
        <v>2</v>
      </c>
      <c r="H58" s="99">
        <v>0.002916666666666667</v>
      </c>
      <c r="I58" s="99">
        <v>0.0038009259259259263</v>
      </c>
      <c r="J58" s="98"/>
      <c r="K58" s="98"/>
      <c r="L58" s="99">
        <v>0.006717592592592594</v>
      </c>
      <c r="M58" s="107" t="str">
        <f>IF(B58="-","-",IF(NOT(N58="L")=TRUE,"-",100-COUNTIF($N$9:N58,"L")+1))</f>
        <v>-</v>
      </c>
      <c r="N58" s="44" t="str">
        <f t="shared" si="0"/>
        <v>NL</v>
      </c>
    </row>
    <row r="59" spans="1:14" ht="13.5" customHeight="1">
      <c r="A59" s="106">
        <v>51</v>
      </c>
      <c r="B59" s="98">
        <v>249</v>
      </c>
      <c r="C59" s="98" t="s">
        <v>155</v>
      </c>
      <c r="D59" s="98" t="s">
        <v>148</v>
      </c>
      <c r="E59" s="98" t="s">
        <v>194</v>
      </c>
      <c r="F59" s="98" t="s">
        <v>114</v>
      </c>
      <c r="G59" s="98">
        <v>2</v>
      </c>
      <c r="H59" s="99">
        <v>0.0033657407407407408</v>
      </c>
      <c r="I59" s="99">
        <v>0.00369212962962963</v>
      </c>
      <c r="J59" s="98"/>
      <c r="K59" s="98"/>
      <c r="L59" s="99">
        <v>0.007057870370370371</v>
      </c>
      <c r="M59" s="107" t="str">
        <f>IF(B59="-","-",IF(NOT(N59="L")=TRUE,"-",100-COUNTIF($N$9:N59,"L")+1))</f>
        <v>-</v>
      </c>
      <c r="N59" s="44" t="str">
        <f t="shared" si="0"/>
        <v>NL</v>
      </c>
    </row>
    <row r="60" spans="1:14" s="44" customFormat="1" ht="13.5" customHeight="1" thickBot="1">
      <c r="A60" s="108"/>
      <c r="B60" s="109"/>
      <c r="C60" s="109"/>
      <c r="D60" s="109"/>
      <c r="E60" s="109"/>
      <c r="F60" s="109"/>
      <c r="G60" s="109"/>
      <c r="H60" s="110"/>
      <c r="I60" s="109"/>
      <c r="J60" s="109"/>
      <c r="K60" s="109"/>
      <c r="L60" s="109"/>
      <c r="M60" s="111" t="str">
        <f>IF(B60="-","-",IF(NOT(N60="L")=TRUE,"-",100-COUNTIF($N$9:N60,"L")+1))</f>
        <v>-</v>
      </c>
      <c r="N60" s="44" t="str">
        <f t="shared" si="0"/>
        <v>NL</v>
      </c>
    </row>
  </sheetData>
  <sheetProtection/>
  <mergeCells count="6">
    <mergeCell ref="A1:N1"/>
    <mergeCell ref="A2:N2"/>
    <mergeCell ref="A3:N3"/>
    <mergeCell ref="A4:N4"/>
    <mergeCell ref="A5:N5"/>
    <mergeCell ref="A6:N6"/>
  </mergeCells>
  <dataValidations count="1">
    <dataValidation allowBlank="1" showInputMessage="1" showErrorMessage="1" prompt="Enter the names of all Private Members, for all categories of rider." sqref="Q8"/>
  </dataValidations>
  <hyperlinks>
    <hyperlink ref="R1" r:id="rId1" tooltip="Go to NDCXL Home Page" display="Go to NDCXL Home Page"/>
  </hyperlinks>
  <printOptions/>
  <pageMargins left="0.75" right="0.75" top="1" bottom="1" header="0.3" footer="0.3"/>
  <pageSetup horizontalDpi="600" verticalDpi="6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Hand</dc:creator>
  <cp:keywords/>
  <dc:description/>
  <cp:lastModifiedBy>Microsoft Office User</cp:lastModifiedBy>
  <cp:lastPrinted>2015-10-23T11:14:38Z</cp:lastPrinted>
  <dcterms:created xsi:type="dcterms:W3CDTF">2009-09-20T16:32:16Z</dcterms:created>
  <dcterms:modified xsi:type="dcterms:W3CDTF">2016-01-21T22:40:14Z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